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101 - Komunikace'!$C$92:$K$388</definedName>
    <definedName name="_xlnm.Print_Area" localSheetId="1">'SO 101 - Komunikace'!$C$4:$J$39,'SO 101 - Komunikace'!$C$45:$J$74,'SO 101 - Komunikace'!$C$80:$K$388</definedName>
    <definedName name="_xlnm.Print_Titles" localSheetId="1">'SO 101 - Komunikace'!$92:$92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88"/>
  <c r="BH388"/>
  <c r="BG388"/>
  <c r="BF388"/>
  <c r="T388"/>
  <c r="T387"/>
  <c r="R388"/>
  <c r="R387"/>
  <c r="P388"/>
  <c r="P387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T362"/>
  <c r="R363"/>
  <c r="R362"/>
  <c r="P363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T341"/>
  <c r="R342"/>
  <c r="R341"/>
  <c r="P342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1"/>
  <c r="BH291"/>
  <c r="BG291"/>
  <c r="BF291"/>
  <c r="T291"/>
  <c r="R291"/>
  <c r="P291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87"/>
  <c r="E7"/>
  <c r="E83"/>
  <c i="1" r="L50"/>
  <c r="AM50"/>
  <c r="AM49"/>
  <c r="L49"/>
  <c r="AM47"/>
  <c r="L47"/>
  <c r="L45"/>
  <c r="L44"/>
  <c i="2" r="BK135"/>
  <c r="BK204"/>
  <c r="J228"/>
  <c r="BK269"/>
  <c r="J286"/>
  <c r="J164"/>
  <c r="J212"/>
  <c r="BK342"/>
  <c r="J196"/>
  <c r="BK173"/>
  <c r="J282"/>
  <c r="BK373"/>
  <c r="J309"/>
  <c r="BK376"/>
  <c r="J376"/>
  <c r="BK324"/>
  <c r="BK246"/>
  <c r="J346"/>
  <c r="BK282"/>
  <c r="J96"/>
  <c r="BK208"/>
  <c r="BK279"/>
  <c r="J223"/>
  <c r="J327"/>
  <c r="J127"/>
  <c r="J381"/>
  <c r="J260"/>
  <c r="J258"/>
  <c r="BK386"/>
  <c r="BK358"/>
  <c r="BK255"/>
  <c r="BK335"/>
  <c r="J314"/>
  <c r="BK216"/>
  <c r="BK104"/>
  <c r="BK309"/>
  <c r="J111"/>
  <c r="J184"/>
  <c r="BK327"/>
  <c r="J269"/>
  <c r="BK226"/>
  <c r="J162"/>
  <c r="J255"/>
  <c r="J173"/>
  <c r="J316"/>
  <c r="BK144"/>
  <c r="J235"/>
  <c r="J306"/>
  <c r="J300"/>
  <c r="J216"/>
  <c r="J115"/>
  <c r="BK96"/>
  <c r="BK220"/>
  <c r="J208"/>
  <c r="BK300"/>
  <c r="BK312"/>
  <c r="BK338"/>
  <c r="J135"/>
  <c r="J192"/>
  <c r="BK155"/>
  <c r="BK363"/>
  <c r="J139"/>
  <c r="BK200"/>
  <c r="J100"/>
  <c r="J338"/>
  <c r="BK370"/>
  <c r="J238"/>
  <c r="BK139"/>
  <c r="J131"/>
  <c r="BK115"/>
  <c r="J177"/>
  <c r="J265"/>
  <c r="J370"/>
  <c r="BK291"/>
  <c r="J291"/>
  <c r="BK147"/>
  <c r="BK321"/>
  <c r="J119"/>
  <c r="BK346"/>
  <c r="BK258"/>
  <c r="J123"/>
  <c r="BK350"/>
  <c r="BK131"/>
  <c r="J151"/>
  <c r="BK162"/>
  <c r="J220"/>
  <c r="BK159"/>
  <c r="J350"/>
  <c r="BK316"/>
  <c r="J342"/>
  <c r="J276"/>
  <c r="BK188"/>
  <c r="BK228"/>
  <c r="J318"/>
  <c r="BK164"/>
  <c r="J287"/>
  <c r="BK241"/>
  <c r="J249"/>
  <c r="BK169"/>
  <c r="BK332"/>
  <c r="BK192"/>
  <c r="BK276"/>
  <c r="BK232"/>
  <c r="J204"/>
  <c r="BK244"/>
  <c r="J363"/>
  <c r="BK177"/>
  <c r="BK380"/>
  <c r="BK381"/>
  <c r="BK119"/>
  <c r="J383"/>
  <c r="BK285"/>
  <c r="J144"/>
  <c r="J244"/>
  <c r="J332"/>
  <c r="BK287"/>
  <c r="J188"/>
  <c r="J335"/>
  <c r="BK151"/>
  <c r="J121"/>
  <c r="J312"/>
  <c r="BK121"/>
  <c r="BK354"/>
  <c r="J324"/>
  <c r="J354"/>
  <c r="BK111"/>
  <c r="J272"/>
  <c r="J386"/>
  <c r="BK223"/>
  <c i="1" r="AS54"/>
  <c i="2" r="BK303"/>
  <c r="BK260"/>
  <c r="BK123"/>
  <c r="BK249"/>
  <c r="J367"/>
  <c r="BK100"/>
  <c r="BK184"/>
  <c r="BK235"/>
  <c r="BK212"/>
  <c r="BK330"/>
  <c r="J159"/>
  <c r="BK314"/>
  <c r="J358"/>
  <c r="BK252"/>
  <c r="J147"/>
  <c r="J380"/>
  <c r="J321"/>
  <c r="BK367"/>
  <c r="BK318"/>
  <c r="BK272"/>
  <c r="J279"/>
  <c r="J303"/>
  <c r="J169"/>
  <c r="BK388"/>
  <c r="BK196"/>
  <c r="BK383"/>
  <c r="BK265"/>
  <c r="J330"/>
  <c r="J241"/>
  <c r="J226"/>
  <c r="J252"/>
  <c r="BK238"/>
  <c r="J155"/>
  <c r="BK127"/>
  <c r="J285"/>
  <c r="BK306"/>
  <c r="J246"/>
  <c r="J232"/>
  <c r="BK286"/>
  <c r="J373"/>
  <c r="J388"/>
  <c r="J104"/>
  <c r="J200"/>
  <c l="1" r="P234"/>
  <c r="R95"/>
  <c r="BK317"/>
  <c r="J317"/>
  <c r="J65"/>
  <c r="BK95"/>
  <c r="J95"/>
  <c r="J61"/>
  <c r="R234"/>
  <c r="BK172"/>
  <c r="J172"/>
  <c r="J62"/>
  <c r="R290"/>
  <c r="T172"/>
  <c r="R317"/>
  <c r="P366"/>
  <c r="BK234"/>
  <c r="J234"/>
  <c r="J63"/>
  <c r="P317"/>
  <c r="R345"/>
  <c r="R344"/>
  <c r="R366"/>
  <c r="P95"/>
  <c r="T317"/>
  <c r="T345"/>
  <c r="T344"/>
  <c r="T366"/>
  <c r="T234"/>
  <c r="T379"/>
  <c r="P172"/>
  <c r="T290"/>
  <c r="BK345"/>
  <c r="J345"/>
  <c r="J68"/>
  <c r="BK366"/>
  <c r="J366"/>
  <c r="J71"/>
  <c r="BK379"/>
  <c r="J379"/>
  <c r="J72"/>
  <c r="T95"/>
  <c r="T94"/>
  <c r="BK290"/>
  <c r="J290"/>
  <c r="J64"/>
  <c r="R379"/>
  <c r="R172"/>
  <c r="P290"/>
  <c r="P345"/>
  <c r="P344"/>
  <c r="P379"/>
  <c r="BK341"/>
  <c r="J341"/>
  <c r="J66"/>
  <c r="BK362"/>
  <c r="J362"/>
  <c r="J69"/>
  <c r="BK387"/>
  <c r="J387"/>
  <c r="J73"/>
  <c r="F90"/>
  <c r="BE115"/>
  <c r="BE212"/>
  <c r="BE318"/>
  <c r="BE196"/>
  <c r="J52"/>
  <c r="BE104"/>
  <c r="BE164"/>
  <c r="BE208"/>
  <c r="BE216"/>
  <c r="BE249"/>
  <c r="BE272"/>
  <c r="BE279"/>
  <c r="BE286"/>
  <c r="BE330"/>
  <c r="BE354"/>
  <c r="BE370"/>
  <c r="E48"/>
  <c r="BE119"/>
  <c r="BE204"/>
  <c r="BE235"/>
  <c r="BE255"/>
  <c r="BE285"/>
  <c r="BE291"/>
  <c r="BE346"/>
  <c r="BE367"/>
  <c r="BE386"/>
  <c r="BE388"/>
  <c r="BE96"/>
  <c r="BE135"/>
  <c r="BE139"/>
  <c r="BE155"/>
  <c r="BE162"/>
  <c r="BE200"/>
  <c r="BE223"/>
  <c r="BE241"/>
  <c r="BE303"/>
  <c r="BE380"/>
  <c r="BE381"/>
  <c r="BE383"/>
  <c r="BE111"/>
  <c r="BE127"/>
  <c r="BE226"/>
  <c r="BE244"/>
  <c r="BE309"/>
  <c r="BE335"/>
  <c r="BE147"/>
  <c r="BE232"/>
  <c r="BE260"/>
  <c r="BE287"/>
  <c r="BE327"/>
  <c r="BE338"/>
  <c r="BE350"/>
  <c r="BE121"/>
  <c r="BE131"/>
  <c r="BE151"/>
  <c r="BE177"/>
  <c r="BE220"/>
  <c r="BE246"/>
  <c r="BE258"/>
  <c r="BE306"/>
  <c r="BE321"/>
  <c r="BE363"/>
  <c r="BE100"/>
  <c r="BE123"/>
  <c r="BE159"/>
  <c r="BE265"/>
  <c r="BE269"/>
  <c r="BE276"/>
  <c r="BE300"/>
  <c r="BE312"/>
  <c r="BE376"/>
  <c r="BE188"/>
  <c r="BE316"/>
  <c r="BE324"/>
  <c r="BE332"/>
  <c r="BE144"/>
  <c r="BE184"/>
  <c r="BE252"/>
  <c r="BE314"/>
  <c r="BE169"/>
  <c r="BE173"/>
  <c r="BE192"/>
  <c r="BE228"/>
  <c r="BE238"/>
  <c r="BE282"/>
  <c r="BE342"/>
  <c r="BE358"/>
  <c r="BE373"/>
  <c r="F35"/>
  <c i="1" r="BB55"/>
  <c r="BB54"/>
  <c r="W31"/>
  <c i="2" r="F36"/>
  <c i="1" r="BC55"/>
  <c r="BC54"/>
  <c r="AY54"/>
  <c i="2" r="F37"/>
  <c i="1" r="BD55"/>
  <c r="BD54"/>
  <c r="W33"/>
  <c i="2" r="F34"/>
  <c i="1" r="BA55"/>
  <c r="BA54"/>
  <c r="AW54"/>
  <c r="AK30"/>
  <c i="2" r="J34"/>
  <c i="1" r="AW55"/>
  <c i="2" l="1" r="T365"/>
  <c r="T93"/>
  <c r="R365"/>
  <c r="P365"/>
  <c r="P94"/>
  <c r="P93"/>
  <c i="1" r="AU55"/>
  <c i="2" r="R94"/>
  <c r="R93"/>
  <c r="BK94"/>
  <c r="J94"/>
  <c r="J60"/>
  <c r="BK344"/>
  <c r="J344"/>
  <c r="J67"/>
  <c r="BK365"/>
  <c r="J365"/>
  <c r="J70"/>
  <c i="1" r="W32"/>
  <c i="2" r="F33"/>
  <c i="1" r="AZ55"/>
  <c r="AZ54"/>
  <c r="W29"/>
  <c r="AU54"/>
  <c r="W30"/>
  <c r="AX54"/>
  <c i="2" r="J33"/>
  <c i="1" r="AV55"/>
  <c r="AT55"/>
  <c i="2" l="1" r="BK93"/>
  <c r="J93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<sst xmlns="http://schemas.openxmlformats.org/spreadsheetml/2006/main">
  <si>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</si>
  <si>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</si>
  <si>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</si>
  <si>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</si>
  <si>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</si>
  <si>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{fc19fa59-0ba4-43a5-b92a-44e6ce73ce69}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</si>
  <si>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</si>
  <si>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</si>
  <si>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</si>
  <si>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</si>
  <si>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</si>
  <si>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</si>
  <si>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</si>
  <si>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</si>
  <si>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NE2D49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</si>
  <si>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</si>
  <si>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</si>
  <si>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přístupových komunikací k objektu ZŠ Ruská</t>
  </si>
  <si>
    <t>KSO:</t>
  </si>
  <si>
    <t/>
  </si>
  <si>
    <t>CC-CZ:</t>
  </si>
  <si>
    <t>Místo:</t>
  </si>
  <si>
    <t xml:space="preserve"> </t>
  </si>
  <si>
    <t>Datum:</t>
  </si>
  <si>
    <t>22. 2. 2023</t>
  </si>
  <si>
    <t>Zadavatel:</t>
  </si>
  <si>
    <t>IČ:</t>
  </si>
  <si>
    <t>Město Litvínov</t>
  </si>
  <si>
    <t>DIČ:</t>
  </si>
  <si>
    <t>Uchazeč:</t>
  </si>
  <si>
    <t>Vyplň údaj</t>
  </si>
  <si>
    <t>Projektant:</t>
  </si>
  <si>
    <t>NE2D Projekt s.r.o.</t>
  </si>
  <si>
    <t>True</t>
  </si>
  <si>
    <t>Zpracovatel:</t>
  </si>
  <si>
    <t>Lukáš Novák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</si>
  <si>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</si>
  <si>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</si>
  <si>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</si>
  <si>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</si>
  <si>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</si>
  <si>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</si>
  <si>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</si>
  <si>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</si>
  <si>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</si>
  <si>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</si>
  <si>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</si>
  <si>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</si>
  <si>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</si>
  <si>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</si>
  <si>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</si>
  <si>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</si>
  <si>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</si>
  <si>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</si>
  <si>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</si>
  <si>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</si>
  <si>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</si>
  <si>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</si>
  <si>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</si>
  <si>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</si>
  <si>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</si>
  <si>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</si>
  <si>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</si>
  <si>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</si>
  <si>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</si>
  <si>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</si>
  <si>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</si>
  <si>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</si>
  <si>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</si>
  <si>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</si>
  <si>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</si>
  <si>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</si>
  <si>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</si>
  <si>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</si>
  <si>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</si>
  <si>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</si>
  <si>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</si>
  <si>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</si>
  <si>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</si>
  <si>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</si>
  <si>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</si>
  <si>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{a061da0c-c906-4b29-a669-81d01cf152b9}</t>
  </si>
  <si>
    <t>2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</si>
  <si>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</si>
  <si>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</si>
  <si>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</si>
  <si>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</si>
  <si>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</si>
  <si>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</si>
  <si>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</si>
  <si>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</si>
  <si>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</si>
  <si>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</si>
  <si>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</si>
  <si>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</si>
  <si>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</si>
  <si>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</si>
  <si>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</si>
  <si>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</si>
  <si>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</si>
  <si>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</si>
  <si>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</si>
  <si>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</si>
  <si>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</si>
  <si>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</si>
  <si>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</si>
  <si>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</si>
  <si>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</si>
  <si>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</si>
  <si>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</si>
  <si>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</si>
  <si>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</si>
  <si>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</si>
  <si>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</si>
  <si>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</si>
  <si>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</si>
  <si>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</si>
  <si>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</si>
  <si>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</si>
  <si>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</si>
  <si>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</si>
  <si>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</si>
  <si>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</si>
  <si>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</si>
  <si>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</si>
  <si>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</si>
  <si>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</si>
  <si>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1482877952</t>
  </si>
  <si>
    <t>Online PSC</t>
  </si>
  <si>
    <t>https://podminky.urs.cz/item/CS_URS_2023_01/113106123</t>
  </si>
  <si>
    <t>VV</t>
  </si>
  <si>
    <t>Bourádní dlážděného chodníku</t>
  </si>
  <si>
    <t>8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</si>
  <si>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</si>
  <si>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</si>
  <si>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-2121418251</t>
  </si>
  <si>
    <t>https://podminky.urs.cz/item/CS_URS_2023_01/113106161</t>
  </si>
  <si>
    <t>Bourání komunikace (žulové kostky)</t>
  </si>
  <si>
    <t>817</t>
  </si>
  <si>
    <t>3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</si>
  <si>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</si>
  <si>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</si>
  <si>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1742351383</t>
  </si>
  <si>
    <t>https://podminky.urs.cz/item/CS_URS_2023_01/113107162</t>
  </si>
  <si>
    <t>Bourání asfaltového chodníku</t>
  </si>
  <si>
    <t>151</t>
  </si>
  <si>
    <t>Součet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</si>
  <si>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</si>
  <si>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</si>
  <si>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214013648</t>
  </si>
  <si>
    <t>https://podminky.urs.cz/item/CS_URS_2023_01/113107182</t>
  </si>
  <si>
    <t>5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</si>
  <si>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</si>
  <si>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</si>
  <si>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-149725129</t>
  </si>
  <si>
    <t>https://podminky.urs.cz/item/CS_URS_2023_01/113107224</t>
  </si>
  <si>
    <t>6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</si>
  <si>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</si>
  <si>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</si>
  <si>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</si>
  <si>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2088240074</t>
  </si>
  <si>
    <t>https://podminky.urs.cz/item/CS_URS_2023_01/113201111</t>
  </si>
  <si>
    <t>7</t>
  </si>
  <si>
    <t>121151113</t>
  </si>
  <si>
    <t>Sejmutí ornice strojně při souvislé ploše přes 100 do 500 m2, tl. vrstvy do 200 mm</t>
  </si>
  <si>
    <t>-2031828024</t>
  </si>
  <si>
    <t>https://podminky.urs.cz/item/CS_URS_2023_01/121151113</t>
  </si>
  <si>
    <t>122211101</t>
  </si>
  <si>
    <t>Odkopávky a prokopávky ručně zapažené i nezapažené v hornině třídy těžitelnosti I skupiny 3</t>
  </si>
  <si>
    <t>m3</t>
  </si>
  <si>
    <t>-1399275380</t>
  </si>
  <si>
    <t>https://podminky.urs.cz/item/CS_URS_2023_01/122211101</t>
  </si>
  <si>
    <t>20%</t>
  </si>
  <si>
    <t>80*0,2</t>
  </si>
  <si>
    <t>9</t>
  </si>
  <si>
    <t>122252203</t>
  </si>
  <si>
    <t>Odkopávky a prokopávky nezapažené pro silnice a dálnice strojně v hornině třídy těžitelnosti I do 100 m3</t>
  </si>
  <si>
    <t>-796981979</t>
  </si>
  <si>
    <t>https://podminky.urs.cz/item/CS_URS_2023_01/122252203</t>
  </si>
  <si>
    <t>80%</t>
  </si>
  <si>
    <t>80*0,8</t>
  </si>
  <si>
    <t>10</t>
  </si>
  <si>
    <t>122311101</t>
  </si>
  <si>
    <t>Odkopávky a prokopávky ručně zapažené i nezapažené v hornině třídy těžitelnosti II skupiny 4</t>
  </si>
  <si>
    <t>-478605131</t>
  </si>
  <si>
    <t>https://podminky.urs.cz/item/CS_URS_2023_01/122311101</t>
  </si>
  <si>
    <t>85*0,2</t>
  </si>
  <si>
    <t>11</t>
  </si>
  <si>
    <t>122452203</t>
  </si>
  <si>
    <t>Odkopávky a prokopávky nezapažené pro silnice a dálnice strojně v hornině třídy těžitelnosti II do 100 m3</t>
  </si>
  <si>
    <t>-1237651069</t>
  </si>
  <si>
    <t>https://podminky.urs.cz/item/CS_URS_2023_01/122452203</t>
  </si>
  <si>
    <t>85*0,8</t>
  </si>
  <si>
    <t>12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</si>
  <si>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</si>
  <si>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</si>
  <si>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1401380540</t>
  </si>
  <si>
    <t>https://podminky.urs.cz/item/CS_URS_2023_01/162751137</t>
  </si>
  <si>
    <t>108*0,2</t>
  </si>
  <si>
    <t>16+64+17+68</t>
  </si>
  <si>
    <t>13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</si>
  <si>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</si>
  <si>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</si>
  <si>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-1264631546</t>
  </si>
  <si>
    <t>https://podminky.urs.cz/item/CS_URS_2023_01/162751139</t>
  </si>
  <si>
    <t>186,6*12</t>
  </si>
  <si>
    <t>14</t>
  </si>
  <si>
    <t>167151112</t>
  </si>
  <si>
    <t>Nakládání, skládání a překládání neulehlého výkopku nebo sypaniny strojně nakládání, množství přes 100 m3, z hornin třídy těžitelnosti II, skupiny 4 a 5</t>
  </si>
  <si>
    <t>466203371</t>
  </si>
  <si>
    <t>https://podminky.urs.cz/item/CS_URS_2023_01/167151112</t>
  </si>
  <si>
    <t>186,6</t>
  </si>
  <si>
    <t>171201231</t>
  </si>
  <si>
    <t>Poplatek za uložení stavebního odpadu na recyklační skládce (skládkovné) zeminy a kamení zatříděného do Katalogu odpadů pod kódem 17 05 04</t>
  </si>
  <si>
    <t>t</t>
  </si>
  <si>
    <t>-223649284</t>
  </si>
  <si>
    <t>https://podminky.urs.cz/item/CS_URS_2023_01/171201231</t>
  </si>
  <si>
    <t>186,6*1,8</t>
  </si>
  <si>
    <t>16</t>
  </si>
  <si>
    <t>171251201</t>
  </si>
  <si>
    <t>Uložení sypaniny na skládky nebo meziskládky bez hutnění s upravením uložené sypaniny do předepsaného tvaru</t>
  </si>
  <si>
    <t>-1443979366</t>
  </si>
  <si>
    <t>https://podminky.urs.cz/item/CS_URS_2023_01/171251201</t>
  </si>
  <si>
    <t>17</t>
  </si>
  <si>
    <t>181411131</t>
  </si>
  <si>
    <t>Založení trávníku na půdě předem připravené plochy do 1000 m2 výsevem včetně utažení parkového v rovině nebo na svahu do 1:5</t>
  </si>
  <si>
    <t>661175138</t>
  </si>
  <si>
    <t>https://podminky.urs.cz/item/CS_URS_2023_01/181411131</t>
  </si>
  <si>
    <t>150</t>
  </si>
  <si>
    <t>18</t>
  </si>
  <si>
    <t>M</t>
  </si>
  <si>
    <t>00572410</t>
  </si>
  <si>
    <t>osivo směs travní parková</t>
  </si>
  <si>
    <t>kg</t>
  </si>
  <si>
    <t>-816133831</t>
  </si>
  <si>
    <t>150*0,02 'Přepočtené koeficientem množství</t>
  </si>
  <si>
    <t>19</t>
  </si>
  <si>
    <t>182303111</t>
  </si>
  <si>
    <t>Doplnění zeminy nebo substrátu na travnatých plochách tloušťky do 50 mm v rovině nebo na svahu do 1:5</t>
  </si>
  <si>
    <t>-874388188</t>
  </si>
  <si>
    <t>https://podminky.urs.cz/item/CS_URS_2023_01/182303111</t>
  </si>
  <si>
    <t>ornice tl 50 mm x 4</t>
  </si>
  <si>
    <t>150*4</t>
  </si>
  <si>
    <t>20</t>
  </si>
  <si>
    <t>10364101</t>
  </si>
  <si>
    <t xml:space="preserve">zemina pro terénní úpravy -  ornice</t>
  </si>
  <si>
    <t>593898024</t>
  </si>
  <si>
    <t>150*0,2*1,6</t>
  </si>
  <si>
    <t>Komunikace pozemní</t>
  </si>
  <si>
    <t>564851011</t>
  </si>
  <si>
    <t>Podklad ze štěrkodrti ŠD s rozprostřením a zhutněním plochy jednotlivě do 100 m2, po zhutnění tl. 150 mm</t>
  </si>
  <si>
    <t>1967524620</t>
  </si>
  <si>
    <t>https://podminky.urs.cz/item/CS_URS_2023_01/564851011</t>
  </si>
  <si>
    <t>Asfaltový chodník tl. 250mm</t>
  </si>
  <si>
    <t>49</t>
  </si>
  <si>
    <t>22</t>
  </si>
  <si>
    <t>564851111</t>
  </si>
  <si>
    <t>Podklad ze štěrkodrti ŠD s rozprostřením a zhutněním plochy přes 100 m2, po zhutnění tl. 150 mm</t>
  </si>
  <si>
    <t>1597999623</t>
  </si>
  <si>
    <t>https://podminky.urs.cz/item/CS_URS_2023_01/564851111</t>
  </si>
  <si>
    <t>Asfaltová komunikace tl. 450mm</t>
  </si>
  <si>
    <t>390*2</t>
  </si>
  <si>
    <t>Dlážděný chodník tl. 240mm</t>
  </si>
  <si>
    <t>170</t>
  </si>
  <si>
    <t>23</t>
  </si>
  <si>
    <t>564861111</t>
  </si>
  <si>
    <t>Podklad ze štěrkodrti ŠD s rozprostřením a zhutněním plochy přes 100 m2, po zhutnění tl. 200 mm</t>
  </si>
  <si>
    <t>-559773667</t>
  </si>
  <si>
    <t>https://podminky.urs.cz/item/CS_URS_2023_01/564861111</t>
  </si>
  <si>
    <t>Dlážděné vjezdy tl. 320mm</t>
  </si>
  <si>
    <t>323</t>
  </si>
  <si>
    <t>24</t>
  </si>
  <si>
    <t>564920511</t>
  </si>
  <si>
    <t>Podklad nebo podsyp z R-materiálu s rozprostřením a zhutněním plochy jednotlivě do 100 m2, po zhutnění tl. 60 mm</t>
  </si>
  <si>
    <t>-1770633885</t>
  </si>
  <si>
    <t>https://podminky.urs.cz/item/CS_URS_2023_01/564920511</t>
  </si>
  <si>
    <t>25</t>
  </si>
  <si>
    <t>565135101</t>
  </si>
  <si>
    <t>Asfaltový beton vrstva podkladní ACP 16 (obalované kamenivo střednězrnné - OKS) s rozprostřením a zhutněním v pruhu šířky do 1,5 m, po zhutnění tl. 50 mm</t>
  </si>
  <si>
    <t>-985458729</t>
  </si>
  <si>
    <t>https://podminky.urs.cz/item/CS_URS_2023_01/565135101</t>
  </si>
  <si>
    <t>390</t>
  </si>
  <si>
    <t>26</t>
  </si>
  <si>
    <t>573231106</t>
  </si>
  <si>
    <t>Postřik spojovací PS bez posypu kamenivem ze silniční emulze, v množství 0,30 kg/m2</t>
  </si>
  <si>
    <t>-203027784</t>
  </si>
  <si>
    <t>https://podminky.urs.cz/item/CS_URS_2023_01/573231106</t>
  </si>
  <si>
    <t>27</t>
  </si>
  <si>
    <t>573231111</t>
  </si>
  <si>
    <t>Postřik spojovací PS bez posypu kamenivem ze silniční emulze, v množství 0,70 kg/m2</t>
  </si>
  <si>
    <t>-1960272687</t>
  </si>
  <si>
    <t>https://podminky.urs.cz/item/CS_URS_2023_01/573231111</t>
  </si>
  <si>
    <t>28</t>
  </si>
  <si>
    <t>577133111</t>
  </si>
  <si>
    <t>Asfaltový beton vrstva obrusná ACO 8 (ABJ) s rozprostřením a se zhutněním z nemodifikovaného asfaltu v pruhu šířky do 3 m, po zhutnění tl. 40 mm</t>
  </si>
  <si>
    <t>1340778876</t>
  </si>
  <si>
    <t>https://podminky.urs.cz/item/CS_URS_2023_01/577133111</t>
  </si>
  <si>
    <t>29</t>
  </si>
  <si>
    <t>577134031</t>
  </si>
  <si>
    <t>Asfaltový beton vrstva obrusná ACO 11 (ABS) s rozprostřením a se zhutněním z modifikovaného asfaltu v pruhu šířky do 1,5 m, po zhutnění tl. 40 mm</t>
  </si>
  <si>
    <t>1567191222</t>
  </si>
  <si>
    <t>https://podminky.urs.cz/item/CS_URS_2023_01/577134031</t>
  </si>
  <si>
    <t>30</t>
  </si>
  <si>
    <t>577155032</t>
  </si>
  <si>
    <t>Asfaltový beton vrstva ložní ACL 16 (ABH) s rozprostřením a zhutněním z modifikovaného asfaltu v pruhu šířky do 1,5 m, po zhutnění tl. 60 mm</t>
  </si>
  <si>
    <t>612536428</t>
  </si>
  <si>
    <t>https://podminky.urs.cz/item/CS_URS_2023_01/577155032</t>
  </si>
  <si>
    <t>31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</si>
  <si>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</si>
  <si>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</si>
  <si>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-479638596</t>
  </si>
  <si>
    <t>https://podminky.urs.cz/item/CS_URS_2023_01/596211112</t>
  </si>
  <si>
    <t>32</t>
  </si>
  <si>
    <t>59245018</t>
  </si>
  <si>
    <t>dlažba tvar obdélník betonová 200x100x60mm přírodní</t>
  </si>
  <si>
    <t>551876873</t>
  </si>
  <si>
    <t>169</t>
  </si>
  <si>
    <t>169*1,02 'Přepočtené koeficientem množství</t>
  </si>
  <si>
    <t>33</t>
  </si>
  <si>
    <t>59245006</t>
  </si>
  <si>
    <t>dlažba tvar obdélník betonová pro nevidomé 200x100x60mm barevná</t>
  </si>
  <si>
    <t>-691159731</t>
  </si>
  <si>
    <t>1*1,02 'Přepočtené koeficientem množství</t>
  </si>
  <si>
    <t>34</t>
  </si>
  <si>
    <t>596211114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</si>
  <si>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</si>
  <si>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-1753950891</t>
  </si>
  <si>
    <t>https://podminky.urs.cz/item/CS_URS_2023_01/596211114</t>
  </si>
  <si>
    <t>35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</si>
  <si>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</si>
  <si>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</si>
  <si>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-666320015</t>
  </si>
  <si>
    <t>https://podminky.urs.cz/item/CS_URS_2023_01/596212213</t>
  </si>
  <si>
    <t>36</t>
  </si>
  <si>
    <t>59245020</t>
  </si>
  <si>
    <t>dlažba tvar obdélník betonová 200x100x80mm přírodní</t>
  </si>
  <si>
    <t>1408755639</t>
  </si>
  <si>
    <t>323*1,01 'Přepočtené koeficientem množství</t>
  </si>
  <si>
    <t>Trubní vedení</t>
  </si>
  <si>
    <t>37</t>
  </si>
  <si>
    <t>890411811X</t>
  </si>
  <si>
    <t>Bourání vpustí ručně velikosti obestavěného prostoru do 1,5 m3 z prefabrikovaných skruží</t>
  </si>
  <si>
    <t>kus</t>
  </si>
  <si>
    <t>-2047708748</t>
  </si>
  <si>
    <t>Demolice vpusti</t>
  </si>
  <si>
    <t>38</t>
  </si>
  <si>
    <t>132212221</t>
  </si>
  <si>
    <t>Hloubení zapažených rýh šířky přes 800 do 2 000 mm ručně s urovnáním dna do předepsaného profilu a spádu v hornině třídy těžitelnosti I skupiny 3 soudržných</t>
  </si>
  <si>
    <t>-1475901303</t>
  </si>
  <si>
    <t>https://podminky.urs.cz/item/CS_URS_2023_01/132212221</t>
  </si>
  <si>
    <t>10*1,5*1</t>
  </si>
  <si>
    <t>39</t>
  </si>
  <si>
    <t>151101101</t>
  </si>
  <si>
    <t>Zřízení pažení a rozepření stěn rýh pro podzemní vedení příložné pro jakoukoliv mezerovitost, hloubky do 2 m</t>
  </si>
  <si>
    <t>139825616</t>
  </si>
  <si>
    <t>https://podminky.urs.cz/item/CS_URS_2023_01/151101101</t>
  </si>
  <si>
    <t>10*1,5*2</t>
  </si>
  <si>
    <t>40</t>
  </si>
  <si>
    <t>151101111</t>
  </si>
  <si>
    <t>Odstranění pažení a rozepření stěn rýh pro podzemní vedení s uložením materiálu na vzdálenost do 3 m od kraje výkopu příložné, hloubky do 2 m</t>
  </si>
  <si>
    <t>-2062234790</t>
  </si>
  <si>
    <t>https://podminky.urs.cz/item/CS_URS_2023_01/151101111</t>
  </si>
  <si>
    <t>41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</si>
  <si>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</si>
  <si>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</si>
  <si>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984734340</t>
  </si>
  <si>
    <t>https://podminky.urs.cz/item/CS_URS_2023_01/162751117</t>
  </si>
  <si>
    <t>4+1,5</t>
  </si>
  <si>
    <t>42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</si>
  <si>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</si>
  <si>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</si>
  <si>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-935767162</t>
  </si>
  <si>
    <t>https://podminky.urs.cz/item/CS_URS_2023_01/162751119</t>
  </si>
  <si>
    <t>5,5*12</t>
  </si>
  <si>
    <t>43</t>
  </si>
  <si>
    <t>167151111</t>
  </si>
  <si>
    <t>Nakládání, skládání a překládání neulehlého výkopku nebo sypaniny strojně nakládání, množství přes 100 m3, z hornin třídy těžitelnosti I, skupiny 1 až 3</t>
  </si>
  <si>
    <t>-1799811263</t>
  </si>
  <si>
    <t>https://podminky.urs.cz/item/CS_URS_2023_01/167151111</t>
  </si>
  <si>
    <t>5,5</t>
  </si>
  <si>
    <t>44</t>
  </si>
  <si>
    <t>-820426210</t>
  </si>
  <si>
    <t>5,5*1,8</t>
  </si>
  <si>
    <t>45</t>
  </si>
  <si>
    <t>463139807</t>
  </si>
  <si>
    <t>46</t>
  </si>
  <si>
    <t>174101101</t>
  </si>
  <si>
    <t>Zásyp sypaninou z jakékoliv horniny strojně s uložením výkopku ve vrstvách se zhutněním jam, šachet, rýh nebo kolem objektů v těchto vykopávkách</t>
  </si>
  <si>
    <t>-55361177</t>
  </si>
  <si>
    <t>https://podminky.urs.cz/item/CS_URS_2023_01/174101101</t>
  </si>
  <si>
    <t>rýhy</t>
  </si>
  <si>
    <t>15-4-1,5</t>
  </si>
  <si>
    <t>47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</si>
  <si>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</si>
  <si>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</si>
  <si>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-1168454792</t>
  </si>
  <si>
    <t>https://podminky.urs.cz/item/CS_URS_2023_01/175151101</t>
  </si>
  <si>
    <t>10*0,4*1</t>
  </si>
  <si>
    <t>48</t>
  </si>
  <si>
    <t>58331200</t>
  </si>
  <si>
    <t>štěrkopísek netříděný</t>
  </si>
  <si>
    <t>1780987246</t>
  </si>
  <si>
    <t>4*2 'Přepočtené koeficientem množství</t>
  </si>
  <si>
    <t>451572111</t>
  </si>
  <si>
    <t>Lože pod potrubí, stoky a drobné objekty v otevřeném výkopu z kameniva drobného těženého 0 až 4 mm</t>
  </si>
  <si>
    <t>-765024186</t>
  </si>
  <si>
    <t>https://podminky.urs.cz/item/CS_URS_2023_01/451572111</t>
  </si>
  <si>
    <t>10*0,15*1</t>
  </si>
  <si>
    <t>50</t>
  </si>
  <si>
    <t>871315221</t>
  </si>
  <si>
    <t>Kanalizační potrubí z tvrdého PVC v otevřeném výkopu ve sklonu do 20 %, hladkého plnostěnného jednovrstvého, tuhost třídy SN 8 DN 160</t>
  </si>
  <si>
    <t>-1555837616</t>
  </si>
  <si>
    <t>https://podminky.urs.cz/item/CS_URS_2023_01/871315221</t>
  </si>
  <si>
    <t>51</t>
  </si>
  <si>
    <t>892351111</t>
  </si>
  <si>
    <t>Tlakové zkoušky vodou na potrubí DN 150 nebo 200</t>
  </si>
  <si>
    <t>1823074823</t>
  </si>
  <si>
    <t>https://podminky.urs.cz/item/CS_URS_2023_01/892351111</t>
  </si>
  <si>
    <t>52</t>
  </si>
  <si>
    <t>899722112</t>
  </si>
  <si>
    <t>Krytí potrubí z plastů výstražnou fólií z PVC šířky 25 cm</t>
  </si>
  <si>
    <t>-1754203967</t>
  </si>
  <si>
    <t>https://podminky.urs.cz/item/CS_URS_2023_01/899722112</t>
  </si>
  <si>
    <t>53</t>
  </si>
  <si>
    <t>R941102</t>
  </si>
  <si>
    <t>M+D Vpusti kanalizační horské z betonových dílců rozměru 1200/600 mm</t>
  </si>
  <si>
    <t>633349856</t>
  </si>
  <si>
    <t>54</t>
  </si>
  <si>
    <t>R941895</t>
  </si>
  <si>
    <t>M+D Vpusti kanalizační sorpční SOL</t>
  </si>
  <si>
    <t>-1627481696</t>
  </si>
  <si>
    <t>55</t>
  </si>
  <si>
    <t>R1111</t>
  </si>
  <si>
    <t>Výšková úprava šoupata</t>
  </si>
  <si>
    <t>-645100718</t>
  </si>
  <si>
    <t>Ostatní konstrukce a práce, bourání</t>
  </si>
  <si>
    <t>56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</si>
  <si>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</si>
  <si>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</si>
  <si>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1755947887</t>
  </si>
  <si>
    <t>https://podminky.urs.cz/item/CS_URS_2023_01/916131213</t>
  </si>
  <si>
    <t>BO 15/25</t>
  </si>
  <si>
    <t>146</t>
  </si>
  <si>
    <t>BO 15/15</t>
  </si>
  <si>
    <t>BO 15-25/15</t>
  </si>
  <si>
    <t>57</t>
  </si>
  <si>
    <t>59217031</t>
  </si>
  <si>
    <t>obrubník betonový silniční 1000x150x250mm</t>
  </si>
  <si>
    <t>90858428</t>
  </si>
  <si>
    <t>146*1,02 'Přepočtené koeficientem množství</t>
  </si>
  <si>
    <t>58</t>
  </si>
  <si>
    <t>59217029</t>
  </si>
  <si>
    <t>obrubník betonový silniční nájezdový 1000x150x150mm</t>
  </si>
  <si>
    <t>-533267944</t>
  </si>
  <si>
    <t>20*1,02 'Přepočtené koeficientem množství</t>
  </si>
  <si>
    <t>59</t>
  </si>
  <si>
    <t>59217030</t>
  </si>
  <si>
    <t>obrubník betonový silniční přechodový 1000x150x150-250mm</t>
  </si>
  <si>
    <t>-1863606705</t>
  </si>
  <si>
    <t>10*1,02 'Přepočtené koeficientem množství</t>
  </si>
  <si>
    <t>60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</si>
  <si>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</si>
  <si>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</si>
  <si>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392092592</t>
  </si>
  <si>
    <t>https://podminky.urs.cz/item/CS_URS_2023_01/916231213</t>
  </si>
  <si>
    <t>177</t>
  </si>
  <si>
    <t>61</t>
  </si>
  <si>
    <t>59217016</t>
  </si>
  <si>
    <t>obrubník betonový chodníkový 1000x80x250mm</t>
  </si>
  <si>
    <t>-81702026</t>
  </si>
  <si>
    <t>177*1,02 'Přepočtené koeficientem množství</t>
  </si>
  <si>
    <t>62</t>
  </si>
  <si>
    <t>919735112</t>
  </si>
  <si>
    <t>Řezání stávajícího živičného krytu nebo podkladu hloubky přes 50 do 100 mm</t>
  </si>
  <si>
    <t>1990827326</t>
  </si>
  <si>
    <t>https://podminky.urs.cz/item/CS_URS_2023_01/919735112</t>
  </si>
  <si>
    <t>63</t>
  </si>
  <si>
    <t>R8423</t>
  </si>
  <si>
    <t>M+D Zábradlí (madlo kotvené do zdi)</t>
  </si>
  <si>
    <t>-32925036</t>
  </si>
  <si>
    <t>997</t>
  </si>
  <si>
    <t>Přesun sutě</t>
  </si>
  <si>
    <t>64</t>
  </si>
  <si>
    <t>997221551</t>
  </si>
  <si>
    <t>Vodorovná doprava suti bez naložení, ale se složením a s hrubým urovnáním ze sypkých materiálů, na vzdálenost do 1 km</t>
  </si>
  <si>
    <t>-1526171893</t>
  </si>
  <si>
    <t>https://podminky.urs.cz/item/CS_URS_2023_01/997221551</t>
  </si>
  <si>
    <t>46,11+473,86</t>
  </si>
  <si>
    <t>65</t>
  </si>
  <si>
    <t>997221559</t>
  </si>
  <si>
    <t>Vodorovná doprava suti bez naložení, ale se složením a s hrubým urovnáním Příplatek k ceně za každý další i započatý 1 km přes 1 km</t>
  </si>
  <si>
    <t>-1330400674</t>
  </si>
  <si>
    <t>https://podminky.urs.cz/item/CS_URS_2023_01/997221559</t>
  </si>
  <si>
    <t>519,97*21</t>
  </si>
  <si>
    <t>66</t>
  </si>
  <si>
    <t>997221561</t>
  </si>
  <si>
    <t>Vodorovná doprava suti bez naložení, ale se složením a s hrubým urovnáním z kusových materiálů, na vzdálenost do 1 km</t>
  </si>
  <si>
    <t>2141836372</t>
  </si>
  <si>
    <t>https://podminky.urs.cz/item/CS_URS_2023_01/997221561</t>
  </si>
  <si>
    <t>2,08+261,44+55,22+1,92+33,22</t>
  </si>
  <si>
    <t>67</t>
  </si>
  <si>
    <t>997221569</t>
  </si>
  <si>
    <t>1617726966</t>
  </si>
  <si>
    <t>https://podminky.urs.cz/item/CS_URS_2023_01/997221569</t>
  </si>
  <si>
    <t>353,88*21</t>
  </si>
  <si>
    <t>68</t>
  </si>
  <si>
    <t>997221611</t>
  </si>
  <si>
    <t>Nakládání na dopravní prostředky pro vodorovnou dopravu suti</t>
  </si>
  <si>
    <t>-1982490417</t>
  </si>
  <si>
    <t>https://podminky.urs.cz/item/CS_URS_2023_01/997221611</t>
  </si>
  <si>
    <t>69</t>
  </si>
  <si>
    <t>997221861</t>
  </si>
  <si>
    <t>Poplatek za uložení stavebního odpadu na recyklační skládce (skládkovné) z prostého betonu zatříděného do Katalogu odpadů pod kódem 17 01 01</t>
  </si>
  <si>
    <t>-102340</t>
  </si>
  <si>
    <t>https://podminky.urs.cz/item/CS_URS_2023_01/997221861</t>
  </si>
  <si>
    <t>2,08+55,2+1,92</t>
  </si>
  <si>
    <t>70</t>
  </si>
  <si>
    <t>997221873</t>
  </si>
  <si>
    <t>-866500356</t>
  </si>
  <si>
    <t>https://podminky.urs.cz/item/CS_URS_2023_01/997221873</t>
  </si>
  <si>
    <t>46,11+473,86+261,44</t>
  </si>
  <si>
    <t>71</t>
  </si>
  <si>
    <t>997221875</t>
  </si>
  <si>
    <t>Poplatek za uložení stavebního odpadu na recyklační skládce (skládkovné) asfaltového bez obsahu dehtu zatříděného do Katalogu odpadů pod kódem 17 03 02</t>
  </si>
  <si>
    <t>1548406443</t>
  </si>
  <si>
    <t>https://podminky.urs.cz/item/CS_URS_2023_01/997221875</t>
  </si>
  <si>
    <t>33,22</t>
  </si>
  <si>
    <t>998</t>
  </si>
  <si>
    <t>Přesun hmot</t>
  </si>
  <si>
    <t>72</t>
  </si>
  <si>
    <t>998223011</t>
  </si>
  <si>
    <t>Přesun hmot pro pozemní komunikace s krytem dlážděným dopravní vzdálenost do 200 m jakékoliv délky objektu</t>
  </si>
  <si>
    <t>-246129441</t>
  </si>
  <si>
    <t>https://podminky.urs.cz/item/CS_URS_2023_01/998223011</t>
  </si>
  <si>
    <t>PSV</t>
  </si>
  <si>
    <t>Práce a dodávky PSV</t>
  </si>
  <si>
    <t>783</t>
  </si>
  <si>
    <t>Dokončovací práce - nátěry</t>
  </si>
  <si>
    <t>73</t>
  </si>
  <si>
    <t>783901551</t>
  </si>
  <si>
    <t>Příprava podkladu betonových podlah před provedením nátěru omytím tlakovou vodou</t>
  </si>
  <si>
    <t>-688265022</t>
  </si>
  <si>
    <t>https://podminky.urs.cz/item/CS_URS_2023_01/783901551</t>
  </si>
  <si>
    <t>Pryskyřičný nátěr schodů</t>
  </si>
  <si>
    <t>74</t>
  </si>
  <si>
    <t>783933161</t>
  </si>
  <si>
    <t>Penetrační nátěr betonových podlah pórovitých ( např. z cihelné dlažby, betonu apod.) epoxidový</t>
  </si>
  <si>
    <t>1919190205</t>
  </si>
  <si>
    <t>https://podminky.urs.cz/item/CS_URS_2023_01/783933161</t>
  </si>
  <si>
    <t>75</t>
  </si>
  <si>
    <t>783937163</t>
  </si>
  <si>
    <t>Krycí (uzavírací) nátěr betonových podlah dvojnásobný epoxidový rozpouštědlový</t>
  </si>
  <si>
    <t>-1270973477</t>
  </si>
  <si>
    <t>https://podminky.urs.cz/item/CS_URS_2023_01/783937163</t>
  </si>
  <si>
    <t>76</t>
  </si>
  <si>
    <t>783997151</t>
  </si>
  <si>
    <t>Krycí (uzavírací) nátěr betonových podlah Příplatek k cenám za protiskluznou vrstvu prosypem křemičitým pískem nebo skleněnými kuličkami</t>
  </si>
  <si>
    <t>-1838117146</t>
  </si>
  <si>
    <t>https://podminky.urs.cz/item/CS_URS_2023_01/783997151</t>
  </si>
  <si>
    <t>HZS</t>
  </si>
  <si>
    <t>Hodinové zúčtovací sazby</t>
  </si>
  <si>
    <t>77</t>
  </si>
  <si>
    <t>HZS1292</t>
  </si>
  <si>
    <t>Hodinové zúčtovací sazby profesí HSV zemní a pomocné práce stavební dělník</t>
  </si>
  <si>
    <t>hod</t>
  </si>
  <si>
    <t>512</t>
  </si>
  <si>
    <t>-1731634094</t>
  </si>
  <si>
    <t>https://podminky.urs.cz/item/CS_URS_2023_01/HZS1292</t>
  </si>
  <si>
    <t>VRN</t>
  </si>
  <si>
    <t>Vedlejší rozpočtové náklady</t>
  </si>
  <si>
    <t>VRN1</t>
  </si>
  <si>
    <t>Průzkumné, geodetické a projektové práce</t>
  </si>
  <si>
    <t>78</t>
  </si>
  <si>
    <t>012103000</t>
  </si>
  <si>
    <t>Geodetické práce před výstavbou</t>
  </si>
  <si>
    <t>nh</t>
  </si>
  <si>
    <t>1024</t>
  </si>
  <si>
    <t>1982461436</t>
  </si>
  <si>
    <t>HZS Geodet</t>
  </si>
  <si>
    <t>79</t>
  </si>
  <si>
    <t>012203000</t>
  </si>
  <si>
    <t>Geodetické práce při provádění stavby</t>
  </si>
  <si>
    <t>1934050598</t>
  </si>
  <si>
    <t>80</t>
  </si>
  <si>
    <t>012303000</t>
  </si>
  <si>
    <t>Geodetické práce po výstavbě - 3x paré DSPS</t>
  </si>
  <si>
    <t>483828407</t>
  </si>
  <si>
    <t>81</t>
  </si>
  <si>
    <t>013254000</t>
  </si>
  <si>
    <t>Dokumentace skutečného provedení stavby - 3x paré</t>
  </si>
  <si>
    <t>-1351723729</t>
  </si>
  <si>
    <t>HZS technik odborný</t>
  </si>
  <si>
    <t>VRN3</t>
  </si>
  <si>
    <t>Zařízení staveniště</t>
  </si>
  <si>
    <t>82</t>
  </si>
  <si>
    <t>032903000</t>
  </si>
  <si>
    <t>Náklady na provoz a údržbu vybavení staveniště</t>
  </si>
  <si>
    <t>kpl</t>
  </si>
  <si>
    <t>1496397490</t>
  </si>
  <si>
    <t>83</t>
  </si>
  <si>
    <t>034103000</t>
  </si>
  <si>
    <t>Oplocení staveniště</t>
  </si>
  <si>
    <t>souhrn</t>
  </si>
  <si>
    <t>1787611109</t>
  </si>
  <si>
    <t>84</t>
  </si>
  <si>
    <t>034303000</t>
  </si>
  <si>
    <t>Dopravní značení na staveništi</t>
  </si>
  <si>
    <t>-1343752638</t>
  </si>
  <si>
    <t>ocenit DIO, včetně nákladů na následné rozmístění značek</t>
  </si>
  <si>
    <t>85</t>
  </si>
  <si>
    <t>034503000</t>
  </si>
  <si>
    <t>Informační tabule na staveništi</t>
  </si>
  <si>
    <t>-1987077493</t>
  </si>
  <si>
    <t>VRN4</t>
  </si>
  <si>
    <t>Inženýrská činnost</t>
  </si>
  <si>
    <t>86</t>
  </si>
  <si>
    <t>043134000</t>
  </si>
  <si>
    <t>Zkoušky zatěžovací</t>
  </si>
  <si>
    <t>-514903197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</si>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</sst>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13106161" TargetMode="External" /><Relationship Id="rId3" Type="http://schemas.openxmlformats.org/officeDocument/2006/relationships/hyperlink" Target="https://podminky.urs.cz/item/CS_URS_2023_01/113107162" TargetMode="External" /><Relationship Id="rId4" Type="http://schemas.openxmlformats.org/officeDocument/2006/relationships/hyperlink" Target="https://podminky.urs.cz/item/CS_URS_2023_01/113107182" TargetMode="External" /><Relationship Id="rId5" Type="http://schemas.openxmlformats.org/officeDocument/2006/relationships/hyperlink" Target="https://podminky.urs.cz/item/CS_URS_2023_01/113107224" TargetMode="External" /><Relationship Id="rId6" Type="http://schemas.openxmlformats.org/officeDocument/2006/relationships/hyperlink" Target="https://podminky.urs.cz/item/CS_URS_2023_01/113201111" TargetMode="External" /><Relationship Id="rId7" Type="http://schemas.openxmlformats.org/officeDocument/2006/relationships/hyperlink" Target="https://podminky.urs.cz/item/CS_URS_2023_01/121151113" TargetMode="External" /><Relationship Id="rId8" Type="http://schemas.openxmlformats.org/officeDocument/2006/relationships/hyperlink" Target="https://podminky.urs.cz/item/CS_URS_2023_01/122211101" TargetMode="External" /><Relationship Id="rId9" Type="http://schemas.openxmlformats.org/officeDocument/2006/relationships/hyperlink" Target="https://podminky.urs.cz/item/CS_URS_2023_01/122252203" TargetMode="External" /><Relationship Id="rId10" Type="http://schemas.openxmlformats.org/officeDocument/2006/relationships/hyperlink" Target="https://podminky.urs.cz/item/CS_URS_2023_01/122311101" TargetMode="External" /><Relationship Id="rId11" Type="http://schemas.openxmlformats.org/officeDocument/2006/relationships/hyperlink" Target="https://podminky.urs.cz/item/CS_URS_2023_01/122452203" TargetMode="External" /><Relationship Id="rId12" Type="http://schemas.openxmlformats.org/officeDocument/2006/relationships/hyperlink" Target="https://podminky.urs.cz/item/CS_URS_2023_01/162751137" TargetMode="External" /><Relationship Id="rId13" Type="http://schemas.openxmlformats.org/officeDocument/2006/relationships/hyperlink" Target="https://podminky.urs.cz/item/CS_URS_2023_01/162751139" TargetMode="External" /><Relationship Id="rId14" Type="http://schemas.openxmlformats.org/officeDocument/2006/relationships/hyperlink" Target="https://podminky.urs.cz/item/CS_URS_2023_01/167151112" TargetMode="External" /><Relationship Id="rId15" Type="http://schemas.openxmlformats.org/officeDocument/2006/relationships/hyperlink" Target="https://podminky.urs.cz/item/CS_URS_2023_01/171201231" TargetMode="External" /><Relationship Id="rId16" Type="http://schemas.openxmlformats.org/officeDocument/2006/relationships/hyperlink" Target="https://podminky.urs.cz/item/CS_URS_2023_01/171251201" TargetMode="External" /><Relationship Id="rId17" Type="http://schemas.openxmlformats.org/officeDocument/2006/relationships/hyperlink" Target="https://podminky.urs.cz/item/CS_URS_2023_01/181411131" TargetMode="External" /><Relationship Id="rId18" Type="http://schemas.openxmlformats.org/officeDocument/2006/relationships/hyperlink" Target="https://podminky.urs.cz/item/CS_URS_2023_01/182303111" TargetMode="External" /><Relationship Id="rId19" Type="http://schemas.openxmlformats.org/officeDocument/2006/relationships/hyperlink" Target="https://podminky.urs.cz/item/CS_URS_2023_01/564851011" TargetMode="External" /><Relationship Id="rId20" Type="http://schemas.openxmlformats.org/officeDocument/2006/relationships/hyperlink" Target="https://podminky.urs.cz/item/CS_URS_2023_01/564851111" TargetMode="External" /><Relationship Id="rId21" Type="http://schemas.openxmlformats.org/officeDocument/2006/relationships/hyperlink" Target="https://podminky.urs.cz/item/CS_URS_2023_01/564861111" TargetMode="External" /><Relationship Id="rId22" Type="http://schemas.openxmlformats.org/officeDocument/2006/relationships/hyperlink" Target="https://podminky.urs.cz/item/CS_URS_2023_01/564920511" TargetMode="External" /><Relationship Id="rId23" Type="http://schemas.openxmlformats.org/officeDocument/2006/relationships/hyperlink" Target="https://podminky.urs.cz/item/CS_URS_2023_01/565135101" TargetMode="External" /><Relationship Id="rId24" Type="http://schemas.openxmlformats.org/officeDocument/2006/relationships/hyperlink" Target="https://podminky.urs.cz/item/CS_URS_2023_01/573231106" TargetMode="External" /><Relationship Id="rId25" Type="http://schemas.openxmlformats.org/officeDocument/2006/relationships/hyperlink" Target="https://podminky.urs.cz/item/CS_URS_2023_01/573231111" TargetMode="External" /><Relationship Id="rId26" Type="http://schemas.openxmlformats.org/officeDocument/2006/relationships/hyperlink" Target="https://podminky.urs.cz/item/CS_URS_2023_01/577133111" TargetMode="External" /><Relationship Id="rId27" Type="http://schemas.openxmlformats.org/officeDocument/2006/relationships/hyperlink" Target="https://podminky.urs.cz/item/CS_URS_2023_01/577134031" TargetMode="External" /><Relationship Id="rId28" Type="http://schemas.openxmlformats.org/officeDocument/2006/relationships/hyperlink" Target="https://podminky.urs.cz/item/CS_URS_2023_01/577155032" TargetMode="External" /><Relationship Id="rId29" Type="http://schemas.openxmlformats.org/officeDocument/2006/relationships/hyperlink" Target="https://podminky.urs.cz/item/CS_URS_2023_01/596211112" TargetMode="External" /><Relationship Id="rId30" Type="http://schemas.openxmlformats.org/officeDocument/2006/relationships/hyperlink" Target="https://podminky.urs.cz/item/CS_URS_2023_01/596211114" TargetMode="External" /><Relationship Id="rId31" Type="http://schemas.openxmlformats.org/officeDocument/2006/relationships/hyperlink" Target="https://podminky.urs.cz/item/CS_URS_2023_01/596212213" TargetMode="External" /><Relationship Id="rId32" Type="http://schemas.openxmlformats.org/officeDocument/2006/relationships/hyperlink" Target="https://podminky.urs.cz/item/CS_URS_2023_01/132212221" TargetMode="External" /><Relationship Id="rId33" Type="http://schemas.openxmlformats.org/officeDocument/2006/relationships/hyperlink" Target="https://podminky.urs.cz/item/CS_URS_2023_01/151101101" TargetMode="External" /><Relationship Id="rId34" Type="http://schemas.openxmlformats.org/officeDocument/2006/relationships/hyperlink" Target="https://podminky.urs.cz/item/CS_URS_2023_01/151101111" TargetMode="External" /><Relationship Id="rId35" Type="http://schemas.openxmlformats.org/officeDocument/2006/relationships/hyperlink" Target="https://podminky.urs.cz/item/CS_URS_2023_01/162751117" TargetMode="External" /><Relationship Id="rId36" Type="http://schemas.openxmlformats.org/officeDocument/2006/relationships/hyperlink" Target="https://podminky.urs.cz/item/CS_URS_2023_01/162751119" TargetMode="External" /><Relationship Id="rId37" Type="http://schemas.openxmlformats.org/officeDocument/2006/relationships/hyperlink" Target="https://podminky.urs.cz/item/CS_URS_2023_01/167151111" TargetMode="External" /><Relationship Id="rId38" Type="http://schemas.openxmlformats.org/officeDocument/2006/relationships/hyperlink" Target="https://podminky.urs.cz/item/CS_URS_2023_01/171201231" TargetMode="External" /><Relationship Id="rId39" Type="http://schemas.openxmlformats.org/officeDocument/2006/relationships/hyperlink" Target="https://podminky.urs.cz/item/CS_URS_2023_01/171251201" TargetMode="External" /><Relationship Id="rId40" Type="http://schemas.openxmlformats.org/officeDocument/2006/relationships/hyperlink" Target="https://podminky.urs.cz/item/CS_URS_2023_01/174101101" TargetMode="External" /><Relationship Id="rId41" Type="http://schemas.openxmlformats.org/officeDocument/2006/relationships/hyperlink" Target="https://podminky.urs.cz/item/CS_URS_2023_01/175151101" TargetMode="External" /><Relationship Id="rId42" Type="http://schemas.openxmlformats.org/officeDocument/2006/relationships/hyperlink" Target="https://podminky.urs.cz/item/CS_URS_2023_01/451572111" TargetMode="External" /><Relationship Id="rId43" Type="http://schemas.openxmlformats.org/officeDocument/2006/relationships/hyperlink" Target="https://podminky.urs.cz/item/CS_URS_2023_01/871315221" TargetMode="External" /><Relationship Id="rId44" Type="http://schemas.openxmlformats.org/officeDocument/2006/relationships/hyperlink" Target="https://podminky.urs.cz/item/CS_URS_2023_01/892351111" TargetMode="External" /><Relationship Id="rId45" Type="http://schemas.openxmlformats.org/officeDocument/2006/relationships/hyperlink" Target="https://podminky.urs.cz/item/CS_URS_2023_01/899722112" TargetMode="External" /><Relationship Id="rId46" Type="http://schemas.openxmlformats.org/officeDocument/2006/relationships/hyperlink" Target="https://podminky.urs.cz/item/CS_URS_2023_01/916131213" TargetMode="External" /><Relationship Id="rId47" Type="http://schemas.openxmlformats.org/officeDocument/2006/relationships/hyperlink" Target="https://podminky.urs.cz/item/CS_URS_2023_01/916231213" TargetMode="External" /><Relationship Id="rId48" Type="http://schemas.openxmlformats.org/officeDocument/2006/relationships/hyperlink" Target="https://podminky.urs.cz/item/CS_URS_2023_01/919735112" TargetMode="External" /><Relationship Id="rId49" Type="http://schemas.openxmlformats.org/officeDocument/2006/relationships/hyperlink" Target="https://podminky.urs.cz/item/CS_URS_2023_01/997221551" TargetMode="External" /><Relationship Id="rId50" Type="http://schemas.openxmlformats.org/officeDocument/2006/relationships/hyperlink" Target="https://podminky.urs.cz/item/CS_URS_2023_01/997221559" TargetMode="External" /><Relationship Id="rId51" Type="http://schemas.openxmlformats.org/officeDocument/2006/relationships/hyperlink" Target="https://podminky.urs.cz/item/CS_URS_2023_01/997221561" TargetMode="External" /><Relationship Id="rId52" Type="http://schemas.openxmlformats.org/officeDocument/2006/relationships/hyperlink" Target="https://podminky.urs.cz/item/CS_URS_2023_01/997221569" TargetMode="External" /><Relationship Id="rId53" Type="http://schemas.openxmlformats.org/officeDocument/2006/relationships/hyperlink" Target="https://podminky.urs.cz/item/CS_URS_2023_01/997221611" TargetMode="External" /><Relationship Id="rId54" Type="http://schemas.openxmlformats.org/officeDocument/2006/relationships/hyperlink" Target="https://podminky.urs.cz/item/CS_URS_2023_01/997221861" TargetMode="External" /><Relationship Id="rId55" Type="http://schemas.openxmlformats.org/officeDocument/2006/relationships/hyperlink" Target="https://podminky.urs.cz/item/CS_URS_2023_01/997221873" TargetMode="External" /><Relationship Id="rId56" Type="http://schemas.openxmlformats.org/officeDocument/2006/relationships/hyperlink" Target="https://podminky.urs.cz/item/CS_URS_2023_01/997221875" TargetMode="External" /><Relationship Id="rId57" Type="http://schemas.openxmlformats.org/officeDocument/2006/relationships/hyperlink" Target="https://podminky.urs.cz/item/CS_URS_2023_01/998223011" TargetMode="External" /><Relationship Id="rId58" Type="http://schemas.openxmlformats.org/officeDocument/2006/relationships/hyperlink" Target="https://podminky.urs.cz/item/CS_URS_2023_01/783901551" TargetMode="External" /><Relationship Id="rId59" Type="http://schemas.openxmlformats.org/officeDocument/2006/relationships/hyperlink" Target="https://podminky.urs.cz/item/CS_URS_2023_01/783933161" TargetMode="External" /><Relationship Id="rId60" Type="http://schemas.openxmlformats.org/officeDocument/2006/relationships/hyperlink" Target="https://podminky.urs.cz/item/CS_URS_2023_01/783937163" TargetMode="External" /><Relationship Id="rId61" Type="http://schemas.openxmlformats.org/officeDocument/2006/relationships/hyperlink" Target="https://podminky.urs.cz/item/CS_URS_2023_01/783997151" TargetMode="External" /><Relationship Id="rId62" Type="http://schemas.openxmlformats.org/officeDocument/2006/relationships/hyperlink" Target="https://podminky.urs.cz/item/CS_URS_2023_01/HZS1292" TargetMode="External" /><Relationship Id="rId6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NE2D49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přístupových komunikací k objektu ZŠ Ruská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22. 2. 2023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Litvínov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NE2D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Lukáš Novák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Komunikace'!J30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101 - Komunikace'!P93</f>
        <v>0</v>
      </c>
      <c r="AV55" s="121">
        <f>'SO 101 - Komunikace'!J33</f>
        <v>0</v>
      </c>
      <c r="AW55" s="121">
        <f>'SO 101 - Komunikace'!J34</f>
        <v>0</v>
      </c>
      <c r="AX55" s="121">
        <f>'SO 101 - Komunikace'!J35</f>
        <v>0</v>
      </c>
      <c r="AY55" s="121">
        <f>'SO 101 - Komunikace'!J36</f>
        <v>0</v>
      </c>
      <c r="AZ55" s="121">
        <f>'SO 101 - Komunikace'!F33</f>
        <v>0</v>
      </c>
      <c r="BA55" s="121">
        <f>'SO 101 - Komunikace'!F34</f>
        <v>0</v>
      </c>
      <c r="BB55" s="121">
        <f>'SO 101 - Komunikace'!F35</f>
        <v>0</v>
      </c>
      <c r="BC55" s="121">
        <f>'SO 101 - Komunikace'!F36</f>
        <v>0</v>
      </c>
      <c r="BD55" s="123">
        <f>'SO 101 - Komunikace'!F37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t45a4AtdJX03x64NaJgzC1guOicb2NuxC9y6dt9LN+NXiGlGTn3lUlc+sRUE2G1Wnv6z5b8YHzcpKkeMGiEuMQ==" hashValue="mfn5VG8qf6+iQIF5OlyqTocaupMqL+i8wMab6eZF5EiFBZko5hzpOpZkG3IoxwJRLEoxvbJubmRRavsU8Zg3B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101 - Komunik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82</v>
      </c>
    </row>
    <row r="4" s="1" customFormat="1" ht="24.96" customHeight="1">
      <c r="B4" s="21"/>
      <c r="D4" s="127" t="s">
        <v>83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Stavební úpravy přístupových komunikací k objektu ZŠ Ruská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84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85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22. 2. 2023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19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27</v>
      </c>
      <c r="F15" s="39"/>
      <c r="G15" s="39"/>
      <c r="H15" s="39"/>
      <c r="I15" s="129" t="s">
        <v>28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29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28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31</v>
      </c>
      <c r="E20" s="39"/>
      <c r="F20" s="39"/>
      <c r="G20" s="39"/>
      <c r="H20" s="39"/>
      <c r="I20" s="129" t="s">
        <v>26</v>
      </c>
      <c r="J20" s="133" t="s">
        <v>19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32</v>
      </c>
      <c r="F21" s="39"/>
      <c r="G21" s="39"/>
      <c r="H21" s="39"/>
      <c r="I21" s="129" t="s">
        <v>28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34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35</v>
      </c>
      <c r="F24" s="39"/>
      <c r="G24" s="39"/>
      <c r="H24" s="39"/>
      <c r="I24" s="129" t="s">
        <v>28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36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38</v>
      </c>
      <c r="E30" s="39"/>
      <c r="F30" s="39"/>
      <c r="G30" s="39"/>
      <c r="H30" s="39"/>
      <c r="I30" s="39"/>
      <c r="J30" s="141">
        <f>ROUND(J93,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40</v>
      </c>
      <c r="G32" s="39"/>
      <c r="H32" s="39"/>
      <c r="I32" s="142" t="s">
        <v>39</v>
      </c>
      <c r="J32" s="142" t="s">
        <v>41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42</v>
      </c>
      <c r="E33" s="129" t="s">
        <v>43</v>
      </c>
      <c r="F33" s="144">
        <f>ROUND((SUM(BE93:BE388)),  2)</f>
        <v>0</v>
      </c>
      <c r="G33" s="39"/>
      <c r="H33" s="39"/>
      <c r="I33" s="145">
        <v>0.20999999999999999</v>
      </c>
      <c r="J33" s="144">
        <f>ROUND(((SUM(BE93:BE388))*I33),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44</v>
      </c>
      <c r="F34" s="144">
        <f>ROUND((SUM(BF93:BF388)),  2)</f>
        <v>0</v>
      </c>
      <c r="G34" s="39"/>
      <c r="H34" s="39"/>
      <c r="I34" s="145">
        <v>0.14999999999999999</v>
      </c>
      <c r="J34" s="144">
        <f>ROUND(((SUM(BF93:BF388))*I34),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45</v>
      </c>
      <c r="F35" s="144">
        <f>ROUND((SUM(BG93:BG388)),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46</v>
      </c>
      <c r="F36" s="144">
        <f>ROUND((SUM(BH93:BH388)),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47</v>
      </c>
      <c r="F37" s="144">
        <f>ROUND((SUM(BI93:BI388)),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Stavební úpravy přístupových komunikací k objektu ZŠ Ruská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Komunikace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22. 2. 2023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Litvínov</v>
      </c>
      <c r="G54" s="41"/>
      <c r="H54" s="41"/>
      <c r="I54" s="33" t="s">
        <v>31</v>
      </c>
      <c r="J54" s="37" t="str">
        <f>E21</f>
        <v>NE2D Projekt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Lukáš Novák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87</v>
      </c>
      <c r="D57" s="159"/>
      <c r="E57" s="159"/>
      <c r="F57" s="159"/>
      <c r="G57" s="159"/>
      <c r="H57" s="159"/>
      <c r="I57" s="159"/>
      <c r="J57" s="160" t="s">
        <v>88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70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2"/>
      <c r="C60" s="163"/>
      <c r="D60" s="164" t="s">
        <v>90</v>
      </c>
      <c r="E60" s="165"/>
      <c r="F60" s="165"/>
      <c r="G60" s="165"/>
      <c r="H60" s="165"/>
      <c r="I60" s="165"/>
      <c r="J60" s="166">
        <f>J94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91</v>
      </c>
      <c r="E61" s="171"/>
      <c r="F61" s="171"/>
      <c r="G61" s="171"/>
      <c r="H61" s="171"/>
      <c r="I61" s="171"/>
      <c r="J61" s="172">
        <f>J95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92</v>
      </c>
      <c r="E62" s="171"/>
      <c r="F62" s="171"/>
      <c r="G62" s="171"/>
      <c r="H62" s="171"/>
      <c r="I62" s="171"/>
      <c r="J62" s="172">
        <f>J172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93</v>
      </c>
      <c r="E63" s="171"/>
      <c r="F63" s="171"/>
      <c r="G63" s="171"/>
      <c r="H63" s="171"/>
      <c r="I63" s="171"/>
      <c r="J63" s="172">
        <f>J234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94</v>
      </c>
      <c r="E64" s="171"/>
      <c r="F64" s="171"/>
      <c r="G64" s="171"/>
      <c r="H64" s="171"/>
      <c r="I64" s="171"/>
      <c r="J64" s="172">
        <f>J290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95</v>
      </c>
      <c r="E65" s="171"/>
      <c r="F65" s="171"/>
      <c r="G65" s="171"/>
      <c r="H65" s="171"/>
      <c r="I65" s="171"/>
      <c r="J65" s="172">
        <f>J317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96</v>
      </c>
      <c r="E66" s="171"/>
      <c r="F66" s="171"/>
      <c r="G66" s="171"/>
      <c r="H66" s="171"/>
      <c r="I66" s="171"/>
      <c r="J66" s="172">
        <f>J341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2"/>
      <c r="C67" s="163"/>
      <c r="D67" s="164" t="s">
        <v>97</v>
      </c>
      <c r="E67" s="165"/>
      <c r="F67" s="165"/>
      <c r="G67" s="165"/>
      <c r="H67" s="165"/>
      <c r="I67" s="165"/>
      <c r="J67" s="166">
        <f>J344</f>
        <v>0</v>
      </c>
      <c r="K67" s="163"/>
      <c r="L67" s="1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8"/>
      <c r="C68" s="169"/>
      <c r="D68" s="170" t="s">
        <v>98</v>
      </c>
      <c r="E68" s="171"/>
      <c r="F68" s="171"/>
      <c r="G68" s="171"/>
      <c r="H68" s="171"/>
      <c r="I68" s="171"/>
      <c r="J68" s="172">
        <f>J345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2"/>
      <c r="C69" s="163"/>
      <c r="D69" s="164" t="s">
        <v>99</v>
      </c>
      <c r="E69" s="165"/>
      <c r="F69" s="165"/>
      <c r="G69" s="165"/>
      <c r="H69" s="165"/>
      <c r="I69" s="165"/>
      <c r="J69" s="166">
        <f>J362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2"/>
      <c r="C70" s="163"/>
      <c r="D70" s="164" t="s">
        <v>100</v>
      </c>
      <c r="E70" s="165"/>
      <c r="F70" s="165"/>
      <c r="G70" s="165"/>
      <c r="H70" s="165"/>
      <c r="I70" s="165"/>
      <c r="J70" s="166">
        <f>J365</f>
        <v>0</v>
      </c>
      <c r="K70" s="163"/>
      <c r="L70" s="16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8"/>
      <c r="C71" s="169"/>
      <c r="D71" s="170" t="s">
        <v>101</v>
      </c>
      <c r="E71" s="171"/>
      <c r="F71" s="171"/>
      <c r="G71" s="171"/>
      <c r="H71" s="171"/>
      <c r="I71" s="171"/>
      <c r="J71" s="172">
        <f>J366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102</v>
      </c>
      <c r="E72" s="171"/>
      <c r="F72" s="171"/>
      <c r="G72" s="171"/>
      <c r="H72" s="171"/>
      <c r="I72" s="171"/>
      <c r="J72" s="172">
        <f>J379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103</v>
      </c>
      <c r="E73" s="171"/>
      <c r="F73" s="171"/>
      <c r="G73" s="171"/>
      <c r="H73" s="171"/>
      <c r="I73" s="171"/>
      <c r="J73" s="172">
        <f>J387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104</v>
      </c>
      <c r="D80" s="41"/>
      <c r="E80" s="41"/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57" t="str">
        <f>E7</f>
        <v>Stavební úpravy přístupových komunikací k objektu ZŠ Ruská</v>
      </c>
      <c r="F83" s="33"/>
      <c r="G83" s="33"/>
      <c r="H83" s="33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84</v>
      </c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SO 101 - Komunikace</v>
      </c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 xml:space="preserve"> </v>
      </c>
      <c r="G87" s="41"/>
      <c r="H87" s="41"/>
      <c r="I87" s="33" t="s">
        <v>23</v>
      </c>
      <c r="J87" s="73" t="str">
        <f>IF(J12="","",J12)</f>
        <v>22. 2. 2023</v>
      </c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>Město Litvínov</v>
      </c>
      <c r="G89" s="41"/>
      <c r="H89" s="41"/>
      <c r="I89" s="33" t="s">
        <v>31</v>
      </c>
      <c r="J89" s="37" t="str">
        <f>E21</f>
        <v>NE2D Projekt s.r.o.</v>
      </c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IF(E18="","",E18)</f>
        <v>Vyplň údaj</v>
      </c>
      <c r="G90" s="41"/>
      <c r="H90" s="41"/>
      <c r="I90" s="33" t="s">
        <v>34</v>
      </c>
      <c r="J90" s="37" t="str">
        <f>E24</f>
        <v>Lukáš Novák</v>
      </c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4"/>
      <c r="B92" s="175"/>
      <c r="C92" s="176" t="s">
        <v>105</v>
      </c>
      <c r="D92" s="177" t="s">
        <v>57</v>
      </c>
      <c r="E92" s="177" t="s">
        <v>53</v>
      </c>
      <c r="F92" s="177" t="s">
        <v>54</v>
      </c>
      <c r="G92" s="177" t="s">
        <v>106</v>
      </c>
      <c r="H92" s="177" t="s">
        <v>107</v>
      </c>
      <c r="I92" s="177" t="s">
        <v>108</v>
      </c>
      <c r="J92" s="177" t="s">
        <v>88</v>
      </c>
      <c r="K92" s="178" t="s">
        <v>109</v>
      </c>
      <c r="L92" s="179"/>
      <c r="M92" s="93" t="s">
        <v>19</v>
      </c>
      <c r="N92" s="94" t="s">
        <v>42</v>
      </c>
      <c r="O92" s="94" t="s">
        <v>110</v>
      </c>
      <c r="P92" s="94" t="s">
        <v>111</v>
      </c>
      <c r="Q92" s="94" t="s">
        <v>112</v>
      </c>
      <c r="R92" s="94" t="s">
        <v>113</v>
      </c>
      <c r="S92" s="94" t="s">
        <v>114</v>
      </c>
      <c r="T92" s="95" t="s">
        <v>115</v>
      </c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</row>
    <row r="93" s="2" customFormat="1" ht="22.8" customHeight="1">
      <c r="A93" s="39"/>
      <c r="B93" s="40"/>
      <c r="C93" s="100" t="s">
        <v>116</v>
      </c>
      <c r="D93" s="41"/>
      <c r="E93" s="41"/>
      <c r="F93" s="41"/>
      <c r="G93" s="41"/>
      <c r="H93" s="41"/>
      <c r="I93" s="41"/>
      <c r="J93" s="180">
        <f>BK93</f>
        <v>0</v>
      </c>
      <c r="K93" s="41"/>
      <c r="L93" s="45"/>
      <c r="M93" s="96"/>
      <c r="N93" s="181"/>
      <c r="O93" s="97"/>
      <c r="P93" s="182">
        <f>P94+P344+P362+P365</f>
        <v>0</v>
      </c>
      <c r="Q93" s="97"/>
      <c r="R93" s="182">
        <f>R94+R344+R362+R365</f>
        <v>263.62166900000005</v>
      </c>
      <c r="S93" s="97"/>
      <c r="T93" s="183">
        <f>T94+T344+T362+T365</f>
        <v>873.82999999999993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89</v>
      </c>
      <c r="BK93" s="184">
        <f>BK94+BK344+BK362+BK365</f>
        <v>0</v>
      </c>
    </row>
    <row r="94" s="12" customFormat="1" ht="25.92" customHeight="1">
      <c r="A94" s="12"/>
      <c r="B94" s="185"/>
      <c r="C94" s="186"/>
      <c r="D94" s="187" t="s">
        <v>71</v>
      </c>
      <c r="E94" s="188" t="s">
        <v>117</v>
      </c>
      <c r="F94" s="188" t="s">
        <v>118</v>
      </c>
      <c r="G94" s="186"/>
      <c r="H94" s="186"/>
      <c r="I94" s="189"/>
      <c r="J94" s="190">
        <f>BK94</f>
        <v>0</v>
      </c>
      <c r="K94" s="186"/>
      <c r="L94" s="191"/>
      <c r="M94" s="192"/>
      <c r="N94" s="193"/>
      <c r="O94" s="193"/>
      <c r="P94" s="194">
        <f>P95+P172+P234+P290+P317+P341</f>
        <v>0</v>
      </c>
      <c r="Q94" s="193"/>
      <c r="R94" s="194">
        <f>R95+R172+R234+R290+R317+R341</f>
        <v>263.54774900000007</v>
      </c>
      <c r="S94" s="193"/>
      <c r="T94" s="195">
        <f>T95+T172+T234+T290+T317+T341</f>
        <v>873.82999999999993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6" t="s">
        <v>80</v>
      </c>
      <c r="AT94" s="197" t="s">
        <v>71</v>
      </c>
      <c r="AU94" s="197" t="s">
        <v>72</v>
      </c>
      <c r="AY94" s="196" t="s">
        <v>119</v>
      </c>
      <c r="BK94" s="198">
        <f>BK95+BK172+BK234+BK290+BK317+BK341</f>
        <v>0</v>
      </c>
    </row>
    <row r="95" s="12" customFormat="1" ht="22.8" customHeight="1">
      <c r="A95" s="12"/>
      <c r="B95" s="185"/>
      <c r="C95" s="186"/>
      <c r="D95" s="187" t="s">
        <v>71</v>
      </c>
      <c r="E95" s="199" t="s">
        <v>80</v>
      </c>
      <c r="F95" s="199" t="s">
        <v>120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SUM(P96:P171)</f>
        <v>0</v>
      </c>
      <c r="Q95" s="193"/>
      <c r="R95" s="194">
        <f>SUM(R96:R171)</f>
        <v>48.003</v>
      </c>
      <c r="S95" s="193"/>
      <c r="T95" s="195">
        <f>SUM(T96:T171)</f>
        <v>871.90999999999997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6" t="s">
        <v>80</v>
      </c>
      <c r="AT95" s="197" t="s">
        <v>71</v>
      </c>
      <c r="AU95" s="197" t="s">
        <v>80</v>
      </c>
      <c r="AY95" s="196" t="s">
        <v>119</v>
      </c>
      <c r="BK95" s="198">
        <f>SUM(BK96:BK171)</f>
        <v>0</v>
      </c>
    </row>
    <row r="96" s="2" customFormat="1" ht="37.8" customHeight="1">
      <c r="A96" s="39"/>
      <c r="B96" s="40"/>
      <c r="C96" s="201" t="s">
        <v>80</v>
      </c>
      <c r="D96" s="201" t="s">
        <v>121</v>
      </c>
      <c r="E96" s="202" t="s">
        <v>122</v>
      </c>
      <c r="F96" s="203" t="s">
        <v>123</v>
      </c>
      <c r="G96" s="204" t="s">
        <v>124</v>
      </c>
      <c r="H96" s="205">
        <v>8</v>
      </c>
      <c r="I96" s="206"/>
      <c r="J96" s="207">
        <f>ROUND(I96*H96,2)</f>
        <v>0</v>
      </c>
      <c r="K96" s="203" t="s">
        <v>125</v>
      </c>
      <c r="L96" s="45"/>
      <c r="M96" s="208" t="s">
        <v>19</v>
      </c>
      <c r="N96" s="209" t="s">
        <v>43</v>
      </c>
      <c r="O96" s="85"/>
      <c r="P96" s="210">
        <f>O96*H96</f>
        <v>0</v>
      </c>
      <c r="Q96" s="210">
        <v>0</v>
      </c>
      <c r="R96" s="210">
        <f>Q96*H96</f>
        <v>0</v>
      </c>
      <c r="S96" s="210">
        <v>0.26000000000000001</v>
      </c>
      <c r="T96" s="211">
        <f>S96*H96</f>
        <v>2.0800000000000001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2" t="s">
        <v>126</v>
      </c>
      <c r="AT96" s="212" t="s">
        <v>121</v>
      </c>
      <c r="AU96" s="212" t="s">
        <v>82</v>
      </c>
      <c r="AY96" s="18" t="s">
        <v>119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8" t="s">
        <v>80</v>
      </c>
      <c r="BK96" s="213">
        <f>ROUND(I96*H96,2)</f>
        <v>0</v>
      </c>
      <c r="BL96" s="18" t="s">
        <v>126</v>
      </c>
      <c r="BM96" s="212" t="s">
        <v>127</v>
      </c>
    </row>
    <row r="97" s="2" customFormat="1">
      <c r="A97" s="39"/>
      <c r="B97" s="40"/>
      <c r="C97" s="41"/>
      <c r="D97" s="214" t="s">
        <v>128</v>
      </c>
      <c r="E97" s="41"/>
      <c r="F97" s="215" t="s">
        <v>129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82</v>
      </c>
    </row>
    <row r="98" s="13" customFormat="1">
      <c r="A98" s="13"/>
      <c r="B98" s="219"/>
      <c r="C98" s="220"/>
      <c r="D98" s="221" t="s">
        <v>130</v>
      </c>
      <c r="E98" s="222" t="s">
        <v>19</v>
      </c>
      <c r="F98" s="223" t="s">
        <v>131</v>
      </c>
      <c r="G98" s="220"/>
      <c r="H98" s="222" t="s">
        <v>19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130</v>
      </c>
      <c r="AU98" s="229" t="s">
        <v>82</v>
      </c>
      <c r="AV98" s="13" t="s">
        <v>80</v>
      </c>
      <c r="AW98" s="13" t="s">
        <v>33</v>
      </c>
      <c r="AX98" s="13" t="s">
        <v>72</v>
      </c>
      <c r="AY98" s="229" t="s">
        <v>119</v>
      </c>
    </row>
    <row r="99" s="14" customFormat="1">
      <c r="A99" s="14"/>
      <c r="B99" s="230"/>
      <c r="C99" s="231"/>
      <c r="D99" s="221" t="s">
        <v>130</v>
      </c>
      <c r="E99" s="232" t="s">
        <v>19</v>
      </c>
      <c r="F99" s="233" t="s">
        <v>132</v>
      </c>
      <c r="G99" s="231"/>
      <c r="H99" s="234">
        <v>8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130</v>
      </c>
      <c r="AU99" s="240" t="s">
        <v>82</v>
      </c>
      <c r="AV99" s="14" t="s">
        <v>82</v>
      </c>
      <c r="AW99" s="14" t="s">
        <v>33</v>
      </c>
      <c r="AX99" s="14" t="s">
        <v>80</v>
      </c>
      <c r="AY99" s="240" t="s">
        <v>119</v>
      </c>
    </row>
    <row r="100" s="2" customFormat="1" ht="33" customHeight="1">
      <c r="A100" s="39"/>
      <c r="B100" s="40"/>
      <c r="C100" s="201" t="s">
        <v>82</v>
      </c>
      <c r="D100" s="201" t="s">
        <v>121</v>
      </c>
      <c r="E100" s="202" t="s">
        <v>133</v>
      </c>
      <c r="F100" s="203" t="s">
        <v>134</v>
      </c>
      <c r="G100" s="204" t="s">
        <v>124</v>
      </c>
      <c r="H100" s="205">
        <v>817</v>
      </c>
      <c r="I100" s="206"/>
      <c r="J100" s="207">
        <f>ROUND(I100*H100,2)</f>
        <v>0</v>
      </c>
      <c r="K100" s="203" t="s">
        <v>125</v>
      </c>
      <c r="L100" s="45"/>
      <c r="M100" s="208" t="s">
        <v>19</v>
      </c>
      <c r="N100" s="209" t="s">
        <v>43</v>
      </c>
      <c r="O100" s="85"/>
      <c r="P100" s="210">
        <f>O100*H100</f>
        <v>0</v>
      </c>
      <c r="Q100" s="210">
        <v>0</v>
      </c>
      <c r="R100" s="210">
        <f>Q100*H100</f>
        <v>0</v>
      </c>
      <c r="S100" s="210">
        <v>0.32000000000000001</v>
      </c>
      <c r="T100" s="211">
        <f>S100*H100</f>
        <v>261.44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2" t="s">
        <v>126</v>
      </c>
      <c r="AT100" s="212" t="s">
        <v>121</v>
      </c>
      <c r="AU100" s="212" t="s">
        <v>82</v>
      </c>
      <c r="AY100" s="18" t="s">
        <v>119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8" t="s">
        <v>80</v>
      </c>
      <c r="BK100" s="213">
        <f>ROUND(I100*H100,2)</f>
        <v>0</v>
      </c>
      <c r="BL100" s="18" t="s">
        <v>126</v>
      </c>
      <c r="BM100" s="212" t="s">
        <v>135</v>
      </c>
    </row>
    <row r="101" s="2" customFormat="1">
      <c r="A101" s="39"/>
      <c r="B101" s="40"/>
      <c r="C101" s="41"/>
      <c r="D101" s="214" t="s">
        <v>128</v>
      </c>
      <c r="E101" s="41"/>
      <c r="F101" s="215" t="s">
        <v>136</v>
      </c>
      <c r="G101" s="41"/>
      <c r="H101" s="41"/>
      <c r="I101" s="216"/>
      <c r="J101" s="41"/>
      <c r="K101" s="41"/>
      <c r="L101" s="45"/>
      <c r="M101" s="217"/>
      <c r="N101" s="21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128</v>
      </c>
      <c r="AU101" s="18" t="s">
        <v>82</v>
      </c>
    </row>
    <row r="102" s="13" customFormat="1">
      <c r="A102" s="13"/>
      <c r="B102" s="219"/>
      <c r="C102" s="220"/>
      <c r="D102" s="221" t="s">
        <v>130</v>
      </c>
      <c r="E102" s="222" t="s">
        <v>19</v>
      </c>
      <c r="F102" s="223" t="s">
        <v>137</v>
      </c>
      <c r="G102" s="220"/>
      <c r="H102" s="222" t="s">
        <v>19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130</v>
      </c>
      <c r="AU102" s="229" t="s">
        <v>82</v>
      </c>
      <c r="AV102" s="13" t="s">
        <v>80</v>
      </c>
      <c r="AW102" s="13" t="s">
        <v>33</v>
      </c>
      <c r="AX102" s="13" t="s">
        <v>72</v>
      </c>
      <c r="AY102" s="229" t="s">
        <v>119</v>
      </c>
    </row>
    <row r="103" s="14" customFormat="1">
      <c r="A103" s="14"/>
      <c r="B103" s="230"/>
      <c r="C103" s="231"/>
      <c r="D103" s="221" t="s">
        <v>130</v>
      </c>
      <c r="E103" s="232" t="s">
        <v>19</v>
      </c>
      <c r="F103" s="233" t="s">
        <v>138</v>
      </c>
      <c r="G103" s="231"/>
      <c r="H103" s="234">
        <v>817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130</v>
      </c>
      <c r="AU103" s="240" t="s">
        <v>82</v>
      </c>
      <c r="AV103" s="14" t="s">
        <v>82</v>
      </c>
      <c r="AW103" s="14" t="s">
        <v>33</v>
      </c>
      <c r="AX103" s="14" t="s">
        <v>80</v>
      </c>
      <c r="AY103" s="240" t="s">
        <v>119</v>
      </c>
    </row>
    <row r="104" s="2" customFormat="1" ht="37.8" customHeight="1">
      <c r="A104" s="39"/>
      <c r="B104" s="40"/>
      <c r="C104" s="201" t="s">
        <v>139</v>
      </c>
      <c r="D104" s="201" t="s">
        <v>121</v>
      </c>
      <c r="E104" s="202" t="s">
        <v>140</v>
      </c>
      <c r="F104" s="203" t="s">
        <v>141</v>
      </c>
      <c r="G104" s="204" t="s">
        <v>124</v>
      </c>
      <c r="H104" s="205">
        <v>159</v>
      </c>
      <c r="I104" s="206"/>
      <c r="J104" s="207">
        <f>ROUND(I104*H104,2)</f>
        <v>0</v>
      </c>
      <c r="K104" s="203" t="s">
        <v>125</v>
      </c>
      <c r="L104" s="45"/>
      <c r="M104" s="208" t="s">
        <v>19</v>
      </c>
      <c r="N104" s="209" t="s">
        <v>43</v>
      </c>
      <c r="O104" s="85"/>
      <c r="P104" s="210">
        <f>O104*H104</f>
        <v>0</v>
      </c>
      <c r="Q104" s="210">
        <v>0</v>
      </c>
      <c r="R104" s="210">
        <f>Q104*H104</f>
        <v>0</v>
      </c>
      <c r="S104" s="210">
        <v>0.28999999999999998</v>
      </c>
      <c r="T104" s="211">
        <f>S104*H104</f>
        <v>46.109999999999999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2" t="s">
        <v>126</v>
      </c>
      <c r="AT104" s="212" t="s">
        <v>121</v>
      </c>
      <c r="AU104" s="212" t="s">
        <v>82</v>
      </c>
      <c r="AY104" s="18" t="s">
        <v>119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8" t="s">
        <v>80</v>
      </c>
      <c r="BK104" s="213">
        <f>ROUND(I104*H104,2)</f>
        <v>0</v>
      </c>
      <c r="BL104" s="18" t="s">
        <v>126</v>
      </c>
      <c r="BM104" s="212" t="s">
        <v>142</v>
      </c>
    </row>
    <row r="105" s="2" customFormat="1">
      <c r="A105" s="39"/>
      <c r="B105" s="40"/>
      <c r="C105" s="41"/>
      <c r="D105" s="214" t="s">
        <v>128</v>
      </c>
      <c r="E105" s="41"/>
      <c r="F105" s="215" t="s">
        <v>143</v>
      </c>
      <c r="G105" s="41"/>
      <c r="H105" s="41"/>
      <c r="I105" s="216"/>
      <c r="J105" s="41"/>
      <c r="K105" s="41"/>
      <c r="L105" s="45"/>
      <c r="M105" s="217"/>
      <c r="N105" s="21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128</v>
      </c>
      <c r="AU105" s="18" t="s">
        <v>82</v>
      </c>
    </row>
    <row r="106" s="13" customFormat="1">
      <c r="A106" s="13"/>
      <c r="B106" s="219"/>
      <c r="C106" s="220"/>
      <c r="D106" s="221" t="s">
        <v>130</v>
      </c>
      <c r="E106" s="222" t="s">
        <v>19</v>
      </c>
      <c r="F106" s="223" t="s">
        <v>144</v>
      </c>
      <c r="G106" s="220"/>
      <c r="H106" s="222" t="s">
        <v>19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130</v>
      </c>
      <c r="AU106" s="229" t="s">
        <v>82</v>
      </c>
      <c r="AV106" s="13" t="s">
        <v>80</v>
      </c>
      <c r="AW106" s="13" t="s">
        <v>33</v>
      </c>
      <c r="AX106" s="13" t="s">
        <v>72</v>
      </c>
      <c r="AY106" s="229" t="s">
        <v>119</v>
      </c>
    </row>
    <row r="107" s="14" customFormat="1">
      <c r="A107" s="14"/>
      <c r="B107" s="230"/>
      <c r="C107" s="231"/>
      <c r="D107" s="221" t="s">
        <v>130</v>
      </c>
      <c r="E107" s="232" t="s">
        <v>19</v>
      </c>
      <c r="F107" s="233" t="s">
        <v>145</v>
      </c>
      <c r="G107" s="231"/>
      <c r="H107" s="234">
        <v>151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130</v>
      </c>
      <c r="AU107" s="240" t="s">
        <v>82</v>
      </c>
      <c r="AV107" s="14" t="s">
        <v>82</v>
      </c>
      <c r="AW107" s="14" t="s">
        <v>33</v>
      </c>
      <c r="AX107" s="14" t="s">
        <v>72</v>
      </c>
      <c r="AY107" s="240" t="s">
        <v>119</v>
      </c>
    </row>
    <row r="108" s="13" customFormat="1">
      <c r="A108" s="13"/>
      <c r="B108" s="219"/>
      <c r="C108" s="220"/>
      <c r="D108" s="221" t="s">
        <v>130</v>
      </c>
      <c r="E108" s="222" t="s">
        <v>19</v>
      </c>
      <c r="F108" s="223" t="s">
        <v>131</v>
      </c>
      <c r="G108" s="220"/>
      <c r="H108" s="222" t="s">
        <v>19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130</v>
      </c>
      <c r="AU108" s="229" t="s">
        <v>82</v>
      </c>
      <c r="AV108" s="13" t="s">
        <v>80</v>
      </c>
      <c r="AW108" s="13" t="s">
        <v>33</v>
      </c>
      <c r="AX108" s="13" t="s">
        <v>72</v>
      </c>
      <c r="AY108" s="229" t="s">
        <v>119</v>
      </c>
    </row>
    <row r="109" s="14" customFormat="1">
      <c r="A109" s="14"/>
      <c r="B109" s="230"/>
      <c r="C109" s="231"/>
      <c r="D109" s="221" t="s">
        <v>130</v>
      </c>
      <c r="E109" s="232" t="s">
        <v>19</v>
      </c>
      <c r="F109" s="233" t="s">
        <v>132</v>
      </c>
      <c r="G109" s="231"/>
      <c r="H109" s="234">
        <v>8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130</v>
      </c>
      <c r="AU109" s="240" t="s">
        <v>82</v>
      </c>
      <c r="AV109" s="14" t="s">
        <v>82</v>
      </c>
      <c r="AW109" s="14" t="s">
        <v>33</v>
      </c>
      <c r="AX109" s="14" t="s">
        <v>72</v>
      </c>
      <c r="AY109" s="240" t="s">
        <v>119</v>
      </c>
    </row>
    <row r="110" s="15" customFormat="1">
      <c r="A110" s="15"/>
      <c r="B110" s="241"/>
      <c r="C110" s="242"/>
      <c r="D110" s="221" t="s">
        <v>130</v>
      </c>
      <c r="E110" s="243" t="s">
        <v>19</v>
      </c>
      <c r="F110" s="244" t="s">
        <v>146</v>
      </c>
      <c r="G110" s="242"/>
      <c r="H110" s="245">
        <v>159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1" t="s">
        <v>130</v>
      </c>
      <c r="AU110" s="251" t="s">
        <v>82</v>
      </c>
      <c r="AV110" s="15" t="s">
        <v>126</v>
      </c>
      <c r="AW110" s="15" t="s">
        <v>33</v>
      </c>
      <c r="AX110" s="15" t="s">
        <v>80</v>
      </c>
      <c r="AY110" s="251" t="s">
        <v>119</v>
      </c>
    </row>
    <row r="111" s="2" customFormat="1" ht="37.8" customHeight="1">
      <c r="A111" s="39"/>
      <c r="B111" s="40"/>
      <c r="C111" s="201" t="s">
        <v>126</v>
      </c>
      <c r="D111" s="201" t="s">
        <v>121</v>
      </c>
      <c r="E111" s="202" t="s">
        <v>147</v>
      </c>
      <c r="F111" s="203" t="s">
        <v>148</v>
      </c>
      <c r="G111" s="204" t="s">
        <v>124</v>
      </c>
      <c r="H111" s="205">
        <v>151</v>
      </c>
      <c r="I111" s="206"/>
      <c r="J111" s="207">
        <f>ROUND(I111*H111,2)</f>
        <v>0</v>
      </c>
      <c r="K111" s="203" t="s">
        <v>125</v>
      </c>
      <c r="L111" s="45"/>
      <c r="M111" s="208" t="s">
        <v>19</v>
      </c>
      <c r="N111" s="209" t="s">
        <v>43</v>
      </c>
      <c r="O111" s="85"/>
      <c r="P111" s="210">
        <f>O111*H111</f>
        <v>0</v>
      </c>
      <c r="Q111" s="210">
        <v>0</v>
      </c>
      <c r="R111" s="210">
        <f>Q111*H111</f>
        <v>0</v>
      </c>
      <c r="S111" s="210">
        <v>0.22</v>
      </c>
      <c r="T111" s="211">
        <f>S111*H111</f>
        <v>33.219999999999999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126</v>
      </c>
      <c r="AT111" s="212" t="s">
        <v>121</v>
      </c>
      <c r="AU111" s="212" t="s">
        <v>82</v>
      </c>
      <c r="AY111" s="18" t="s">
        <v>119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80</v>
      </c>
      <c r="BK111" s="213">
        <f>ROUND(I111*H111,2)</f>
        <v>0</v>
      </c>
      <c r="BL111" s="18" t="s">
        <v>126</v>
      </c>
      <c r="BM111" s="212" t="s">
        <v>149</v>
      </c>
    </row>
    <row r="112" s="2" customFormat="1">
      <c r="A112" s="39"/>
      <c r="B112" s="40"/>
      <c r="C112" s="41"/>
      <c r="D112" s="214" t="s">
        <v>128</v>
      </c>
      <c r="E112" s="41"/>
      <c r="F112" s="215" t="s">
        <v>150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82</v>
      </c>
    </row>
    <row r="113" s="13" customFormat="1">
      <c r="A113" s="13"/>
      <c r="B113" s="219"/>
      <c r="C113" s="220"/>
      <c r="D113" s="221" t="s">
        <v>130</v>
      </c>
      <c r="E113" s="222" t="s">
        <v>19</v>
      </c>
      <c r="F113" s="223" t="s">
        <v>144</v>
      </c>
      <c r="G113" s="220"/>
      <c r="H113" s="222" t="s">
        <v>19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130</v>
      </c>
      <c r="AU113" s="229" t="s">
        <v>82</v>
      </c>
      <c r="AV113" s="13" t="s">
        <v>80</v>
      </c>
      <c r="AW113" s="13" t="s">
        <v>33</v>
      </c>
      <c r="AX113" s="13" t="s">
        <v>72</v>
      </c>
      <c r="AY113" s="229" t="s">
        <v>119</v>
      </c>
    </row>
    <row r="114" s="14" customFormat="1">
      <c r="A114" s="14"/>
      <c r="B114" s="230"/>
      <c r="C114" s="231"/>
      <c r="D114" s="221" t="s">
        <v>130</v>
      </c>
      <c r="E114" s="232" t="s">
        <v>19</v>
      </c>
      <c r="F114" s="233" t="s">
        <v>145</v>
      </c>
      <c r="G114" s="231"/>
      <c r="H114" s="234">
        <v>151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130</v>
      </c>
      <c r="AU114" s="240" t="s">
        <v>82</v>
      </c>
      <c r="AV114" s="14" t="s">
        <v>82</v>
      </c>
      <c r="AW114" s="14" t="s">
        <v>33</v>
      </c>
      <c r="AX114" s="14" t="s">
        <v>80</v>
      </c>
      <c r="AY114" s="240" t="s">
        <v>119</v>
      </c>
    </row>
    <row r="115" s="2" customFormat="1" ht="37.8" customHeight="1">
      <c r="A115" s="39"/>
      <c r="B115" s="40"/>
      <c r="C115" s="201" t="s">
        <v>151</v>
      </c>
      <c r="D115" s="201" t="s">
        <v>121</v>
      </c>
      <c r="E115" s="202" t="s">
        <v>152</v>
      </c>
      <c r="F115" s="203" t="s">
        <v>153</v>
      </c>
      <c r="G115" s="204" t="s">
        <v>124</v>
      </c>
      <c r="H115" s="205">
        <v>817</v>
      </c>
      <c r="I115" s="206"/>
      <c r="J115" s="207">
        <f>ROUND(I115*H115,2)</f>
        <v>0</v>
      </c>
      <c r="K115" s="203" t="s">
        <v>125</v>
      </c>
      <c r="L115" s="45"/>
      <c r="M115" s="208" t="s">
        <v>19</v>
      </c>
      <c r="N115" s="209" t="s">
        <v>43</v>
      </c>
      <c r="O115" s="85"/>
      <c r="P115" s="210">
        <f>O115*H115</f>
        <v>0</v>
      </c>
      <c r="Q115" s="210">
        <v>0</v>
      </c>
      <c r="R115" s="210">
        <f>Q115*H115</f>
        <v>0</v>
      </c>
      <c r="S115" s="210">
        <v>0.57999999999999996</v>
      </c>
      <c r="T115" s="211">
        <f>S115*H115</f>
        <v>473.85999999999996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2" t="s">
        <v>126</v>
      </c>
      <c r="AT115" s="212" t="s">
        <v>121</v>
      </c>
      <c r="AU115" s="212" t="s">
        <v>82</v>
      </c>
      <c r="AY115" s="18" t="s">
        <v>119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8" t="s">
        <v>80</v>
      </c>
      <c r="BK115" s="213">
        <f>ROUND(I115*H115,2)</f>
        <v>0</v>
      </c>
      <c r="BL115" s="18" t="s">
        <v>126</v>
      </c>
      <c r="BM115" s="212" t="s">
        <v>154</v>
      </c>
    </row>
    <row r="116" s="2" customFormat="1">
      <c r="A116" s="39"/>
      <c r="B116" s="40"/>
      <c r="C116" s="41"/>
      <c r="D116" s="214" t="s">
        <v>128</v>
      </c>
      <c r="E116" s="41"/>
      <c r="F116" s="215" t="s">
        <v>155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128</v>
      </c>
      <c r="AU116" s="18" t="s">
        <v>82</v>
      </c>
    </row>
    <row r="117" s="13" customFormat="1">
      <c r="A117" s="13"/>
      <c r="B117" s="219"/>
      <c r="C117" s="220"/>
      <c r="D117" s="221" t="s">
        <v>130</v>
      </c>
      <c r="E117" s="222" t="s">
        <v>19</v>
      </c>
      <c r="F117" s="223" t="s">
        <v>137</v>
      </c>
      <c r="G117" s="220"/>
      <c r="H117" s="222" t="s">
        <v>19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130</v>
      </c>
      <c r="AU117" s="229" t="s">
        <v>82</v>
      </c>
      <c r="AV117" s="13" t="s">
        <v>80</v>
      </c>
      <c r="AW117" s="13" t="s">
        <v>33</v>
      </c>
      <c r="AX117" s="13" t="s">
        <v>72</v>
      </c>
      <c r="AY117" s="229" t="s">
        <v>119</v>
      </c>
    </row>
    <row r="118" s="14" customFormat="1">
      <c r="A118" s="14"/>
      <c r="B118" s="230"/>
      <c r="C118" s="231"/>
      <c r="D118" s="221" t="s">
        <v>130</v>
      </c>
      <c r="E118" s="232" t="s">
        <v>19</v>
      </c>
      <c r="F118" s="233" t="s">
        <v>138</v>
      </c>
      <c r="G118" s="231"/>
      <c r="H118" s="234">
        <v>817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130</v>
      </c>
      <c r="AU118" s="240" t="s">
        <v>82</v>
      </c>
      <c r="AV118" s="14" t="s">
        <v>82</v>
      </c>
      <c r="AW118" s="14" t="s">
        <v>33</v>
      </c>
      <c r="AX118" s="14" t="s">
        <v>80</v>
      </c>
      <c r="AY118" s="240" t="s">
        <v>119</v>
      </c>
    </row>
    <row r="119" s="2" customFormat="1" ht="24.15" customHeight="1">
      <c r="A119" s="39"/>
      <c r="B119" s="40"/>
      <c r="C119" s="201" t="s">
        <v>156</v>
      </c>
      <c r="D119" s="201" t="s">
        <v>121</v>
      </c>
      <c r="E119" s="202" t="s">
        <v>157</v>
      </c>
      <c r="F119" s="203" t="s">
        <v>158</v>
      </c>
      <c r="G119" s="204" t="s">
        <v>159</v>
      </c>
      <c r="H119" s="205">
        <v>240</v>
      </c>
      <c r="I119" s="206"/>
      <c r="J119" s="207">
        <f>ROUND(I119*H119,2)</f>
        <v>0</v>
      </c>
      <c r="K119" s="203" t="s">
        <v>125</v>
      </c>
      <c r="L119" s="45"/>
      <c r="M119" s="208" t="s">
        <v>19</v>
      </c>
      <c r="N119" s="209" t="s">
        <v>43</v>
      </c>
      <c r="O119" s="85"/>
      <c r="P119" s="210">
        <f>O119*H119</f>
        <v>0</v>
      </c>
      <c r="Q119" s="210">
        <v>0</v>
      </c>
      <c r="R119" s="210">
        <f>Q119*H119</f>
        <v>0</v>
      </c>
      <c r="S119" s="210">
        <v>0.23000000000000001</v>
      </c>
      <c r="T119" s="211">
        <f>S119*H119</f>
        <v>55.200000000000003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2" t="s">
        <v>126</v>
      </c>
      <c r="AT119" s="212" t="s">
        <v>121</v>
      </c>
      <c r="AU119" s="212" t="s">
        <v>82</v>
      </c>
      <c r="AY119" s="18" t="s">
        <v>119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80</v>
      </c>
      <c r="BK119" s="213">
        <f>ROUND(I119*H119,2)</f>
        <v>0</v>
      </c>
      <c r="BL119" s="18" t="s">
        <v>126</v>
      </c>
      <c r="BM119" s="212" t="s">
        <v>160</v>
      </c>
    </row>
    <row r="120" s="2" customFormat="1">
      <c r="A120" s="39"/>
      <c r="B120" s="40"/>
      <c r="C120" s="41"/>
      <c r="D120" s="214" t="s">
        <v>128</v>
      </c>
      <c r="E120" s="41"/>
      <c r="F120" s="215" t="s">
        <v>161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128</v>
      </c>
      <c r="AU120" s="18" t="s">
        <v>82</v>
      </c>
    </row>
    <row r="121" s="2" customFormat="1" ht="16.5" customHeight="1">
      <c r="A121" s="39"/>
      <c r="B121" s="40"/>
      <c r="C121" s="201" t="s">
        <v>162</v>
      </c>
      <c r="D121" s="201" t="s">
        <v>121</v>
      </c>
      <c r="E121" s="202" t="s">
        <v>163</v>
      </c>
      <c r="F121" s="203" t="s">
        <v>164</v>
      </c>
      <c r="G121" s="204" t="s">
        <v>124</v>
      </c>
      <c r="H121" s="205">
        <v>108</v>
      </c>
      <c r="I121" s="206"/>
      <c r="J121" s="207">
        <f>ROUND(I121*H121,2)</f>
        <v>0</v>
      </c>
      <c r="K121" s="203" t="s">
        <v>125</v>
      </c>
      <c r="L121" s="45"/>
      <c r="M121" s="208" t="s">
        <v>19</v>
      </c>
      <c r="N121" s="209" t="s">
        <v>43</v>
      </c>
      <c r="O121" s="85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2" t="s">
        <v>126</v>
      </c>
      <c r="AT121" s="212" t="s">
        <v>121</v>
      </c>
      <c r="AU121" s="212" t="s">
        <v>82</v>
      </c>
      <c r="AY121" s="18" t="s">
        <v>119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8" t="s">
        <v>80</v>
      </c>
      <c r="BK121" s="213">
        <f>ROUND(I121*H121,2)</f>
        <v>0</v>
      </c>
      <c r="BL121" s="18" t="s">
        <v>126</v>
      </c>
      <c r="BM121" s="212" t="s">
        <v>165</v>
      </c>
    </row>
    <row r="122" s="2" customFormat="1">
      <c r="A122" s="39"/>
      <c r="B122" s="40"/>
      <c r="C122" s="41"/>
      <c r="D122" s="214" t="s">
        <v>128</v>
      </c>
      <c r="E122" s="41"/>
      <c r="F122" s="215" t="s">
        <v>166</v>
      </c>
      <c r="G122" s="41"/>
      <c r="H122" s="41"/>
      <c r="I122" s="216"/>
      <c r="J122" s="41"/>
      <c r="K122" s="41"/>
      <c r="L122" s="45"/>
      <c r="M122" s="217"/>
      <c r="N122" s="21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128</v>
      </c>
      <c r="AU122" s="18" t="s">
        <v>82</v>
      </c>
    </row>
    <row r="123" s="2" customFormat="1" ht="16.5" customHeight="1">
      <c r="A123" s="39"/>
      <c r="B123" s="40"/>
      <c r="C123" s="201" t="s">
        <v>132</v>
      </c>
      <c r="D123" s="201" t="s">
        <v>121</v>
      </c>
      <c r="E123" s="202" t="s">
        <v>167</v>
      </c>
      <c r="F123" s="203" t="s">
        <v>168</v>
      </c>
      <c r="G123" s="204" t="s">
        <v>169</v>
      </c>
      <c r="H123" s="205">
        <v>16</v>
      </c>
      <c r="I123" s="206"/>
      <c r="J123" s="207">
        <f>ROUND(I123*H123,2)</f>
        <v>0</v>
      </c>
      <c r="K123" s="203" t="s">
        <v>125</v>
      </c>
      <c r="L123" s="45"/>
      <c r="M123" s="208" t="s">
        <v>19</v>
      </c>
      <c r="N123" s="209" t="s">
        <v>43</v>
      </c>
      <c r="O123" s="85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126</v>
      </c>
      <c r="AT123" s="212" t="s">
        <v>121</v>
      </c>
      <c r="AU123" s="212" t="s">
        <v>82</v>
      </c>
      <c r="AY123" s="18" t="s">
        <v>119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80</v>
      </c>
      <c r="BK123" s="213">
        <f>ROUND(I123*H123,2)</f>
        <v>0</v>
      </c>
      <c r="BL123" s="18" t="s">
        <v>126</v>
      </c>
      <c r="BM123" s="212" t="s">
        <v>170</v>
      </c>
    </row>
    <row r="124" s="2" customFormat="1">
      <c r="A124" s="39"/>
      <c r="B124" s="40"/>
      <c r="C124" s="41"/>
      <c r="D124" s="214" t="s">
        <v>128</v>
      </c>
      <c r="E124" s="41"/>
      <c r="F124" s="215" t="s">
        <v>171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128</v>
      </c>
      <c r="AU124" s="18" t="s">
        <v>82</v>
      </c>
    </row>
    <row r="125" s="13" customFormat="1">
      <c r="A125" s="13"/>
      <c r="B125" s="219"/>
      <c r="C125" s="220"/>
      <c r="D125" s="221" t="s">
        <v>130</v>
      </c>
      <c r="E125" s="222" t="s">
        <v>19</v>
      </c>
      <c r="F125" s="223" t="s">
        <v>172</v>
      </c>
      <c r="G125" s="220"/>
      <c r="H125" s="222" t="s">
        <v>19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130</v>
      </c>
      <c r="AU125" s="229" t="s">
        <v>82</v>
      </c>
      <c r="AV125" s="13" t="s">
        <v>80</v>
      </c>
      <c r="AW125" s="13" t="s">
        <v>33</v>
      </c>
      <c r="AX125" s="13" t="s">
        <v>72</v>
      </c>
      <c r="AY125" s="229" t="s">
        <v>119</v>
      </c>
    </row>
    <row r="126" s="14" customFormat="1">
      <c r="A126" s="14"/>
      <c r="B126" s="230"/>
      <c r="C126" s="231"/>
      <c r="D126" s="221" t="s">
        <v>130</v>
      </c>
      <c r="E126" s="232" t="s">
        <v>19</v>
      </c>
      <c r="F126" s="233" t="s">
        <v>173</v>
      </c>
      <c r="G126" s="231"/>
      <c r="H126" s="234">
        <v>16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130</v>
      </c>
      <c r="AU126" s="240" t="s">
        <v>82</v>
      </c>
      <c r="AV126" s="14" t="s">
        <v>82</v>
      </c>
      <c r="AW126" s="14" t="s">
        <v>33</v>
      </c>
      <c r="AX126" s="14" t="s">
        <v>80</v>
      </c>
      <c r="AY126" s="240" t="s">
        <v>119</v>
      </c>
    </row>
    <row r="127" s="2" customFormat="1" ht="21.75" customHeight="1">
      <c r="A127" s="39"/>
      <c r="B127" s="40"/>
      <c r="C127" s="201" t="s">
        <v>174</v>
      </c>
      <c r="D127" s="201" t="s">
        <v>121</v>
      </c>
      <c r="E127" s="202" t="s">
        <v>175</v>
      </c>
      <c r="F127" s="203" t="s">
        <v>176</v>
      </c>
      <c r="G127" s="204" t="s">
        <v>169</v>
      </c>
      <c r="H127" s="205">
        <v>64</v>
      </c>
      <c r="I127" s="206"/>
      <c r="J127" s="207">
        <f>ROUND(I127*H127,2)</f>
        <v>0</v>
      </c>
      <c r="K127" s="203" t="s">
        <v>125</v>
      </c>
      <c r="L127" s="45"/>
      <c r="M127" s="208" t="s">
        <v>19</v>
      </c>
      <c r="N127" s="209" t="s">
        <v>43</v>
      </c>
      <c r="O127" s="85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2" t="s">
        <v>126</v>
      </c>
      <c r="AT127" s="212" t="s">
        <v>121</v>
      </c>
      <c r="AU127" s="212" t="s">
        <v>82</v>
      </c>
      <c r="AY127" s="18" t="s">
        <v>119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8" t="s">
        <v>80</v>
      </c>
      <c r="BK127" s="213">
        <f>ROUND(I127*H127,2)</f>
        <v>0</v>
      </c>
      <c r="BL127" s="18" t="s">
        <v>126</v>
      </c>
      <c r="BM127" s="212" t="s">
        <v>177</v>
      </c>
    </row>
    <row r="128" s="2" customFormat="1">
      <c r="A128" s="39"/>
      <c r="B128" s="40"/>
      <c r="C128" s="41"/>
      <c r="D128" s="214" t="s">
        <v>128</v>
      </c>
      <c r="E128" s="41"/>
      <c r="F128" s="215" t="s">
        <v>178</v>
      </c>
      <c r="G128" s="41"/>
      <c r="H128" s="41"/>
      <c r="I128" s="216"/>
      <c r="J128" s="41"/>
      <c r="K128" s="41"/>
      <c r="L128" s="45"/>
      <c r="M128" s="217"/>
      <c r="N128" s="21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82</v>
      </c>
    </row>
    <row r="129" s="13" customFormat="1">
      <c r="A129" s="13"/>
      <c r="B129" s="219"/>
      <c r="C129" s="220"/>
      <c r="D129" s="221" t="s">
        <v>130</v>
      </c>
      <c r="E129" s="222" t="s">
        <v>19</v>
      </c>
      <c r="F129" s="223" t="s">
        <v>179</v>
      </c>
      <c r="G129" s="220"/>
      <c r="H129" s="222" t="s">
        <v>19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130</v>
      </c>
      <c r="AU129" s="229" t="s">
        <v>82</v>
      </c>
      <c r="AV129" s="13" t="s">
        <v>80</v>
      </c>
      <c r="AW129" s="13" t="s">
        <v>33</v>
      </c>
      <c r="AX129" s="13" t="s">
        <v>72</v>
      </c>
      <c r="AY129" s="229" t="s">
        <v>119</v>
      </c>
    </row>
    <row r="130" s="14" customFormat="1">
      <c r="A130" s="14"/>
      <c r="B130" s="230"/>
      <c r="C130" s="231"/>
      <c r="D130" s="221" t="s">
        <v>130</v>
      </c>
      <c r="E130" s="232" t="s">
        <v>19</v>
      </c>
      <c r="F130" s="233" t="s">
        <v>180</v>
      </c>
      <c r="G130" s="231"/>
      <c r="H130" s="234">
        <v>64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130</v>
      </c>
      <c r="AU130" s="240" t="s">
        <v>82</v>
      </c>
      <c r="AV130" s="14" t="s">
        <v>82</v>
      </c>
      <c r="AW130" s="14" t="s">
        <v>33</v>
      </c>
      <c r="AX130" s="14" t="s">
        <v>80</v>
      </c>
      <c r="AY130" s="240" t="s">
        <v>119</v>
      </c>
    </row>
    <row r="131" s="2" customFormat="1" ht="16.5" customHeight="1">
      <c r="A131" s="39"/>
      <c r="B131" s="40"/>
      <c r="C131" s="201" t="s">
        <v>181</v>
      </c>
      <c r="D131" s="201" t="s">
        <v>121</v>
      </c>
      <c r="E131" s="202" t="s">
        <v>182</v>
      </c>
      <c r="F131" s="203" t="s">
        <v>183</v>
      </c>
      <c r="G131" s="204" t="s">
        <v>169</v>
      </c>
      <c r="H131" s="205">
        <v>17</v>
      </c>
      <c r="I131" s="206"/>
      <c r="J131" s="207">
        <f>ROUND(I131*H131,2)</f>
        <v>0</v>
      </c>
      <c r="K131" s="203" t="s">
        <v>125</v>
      </c>
      <c r="L131" s="45"/>
      <c r="M131" s="208" t="s">
        <v>19</v>
      </c>
      <c r="N131" s="209" t="s">
        <v>43</v>
      </c>
      <c r="O131" s="85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2" t="s">
        <v>126</v>
      </c>
      <c r="AT131" s="212" t="s">
        <v>121</v>
      </c>
      <c r="AU131" s="212" t="s">
        <v>82</v>
      </c>
      <c r="AY131" s="18" t="s">
        <v>119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8" t="s">
        <v>80</v>
      </c>
      <c r="BK131" s="213">
        <f>ROUND(I131*H131,2)</f>
        <v>0</v>
      </c>
      <c r="BL131" s="18" t="s">
        <v>126</v>
      </c>
      <c r="BM131" s="212" t="s">
        <v>184</v>
      </c>
    </row>
    <row r="132" s="2" customFormat="1">
      <c r="A132" s="39"/>
      <c r="B132" s="40"/>
      <c r="C132" s="41"/>
      <c r="D132" s="214" t="s">
        <v>128</v>
      </c>
      <c r="E132" s="41"/>
      <c r="F132" s="215" t="s">
        <v>185</v>
      </c>
      <c r="G132" s="41"/>
      <c r="H132" s="41"/>
      <c r="I132" s="216"/>
      <c r="J132" s="41"/>
      <c r="K132" s="41"/>
      <c r="L132" s="45"/>
      <c r="M132" s="217"/>
      <c r="N132" s="21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128</v>
      </c>
      <c r="AU132" s="18" t="s">
        <v>82</v>
      </c>
    </row>
    <row r="133" s="13" customFormat="1">
      <c r="A133" s="13"/>
      <c r="B133" s="219"/>
      <c r="C133" s="220"/>
      <c r="D133" s="221" t="s">
        <v>130</v>
      </c>
      <c r="E133" s="222" t="s">
        <v>19</v>
      </c>
      <c r="F133" s="223" t="s">
        <v>172</v>
      </c>
      <c r="G133" s="220"/>
      <c r="H133" s="222" t="s">
        <v>19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130</v>
      </c>
      <c r="AU133" s="229" t="s">
        <v>82</v>
      </c>
      <c r="AV133" s="13" t="s">
        <v>80</v>
      </c>
      <c r="AW133" s="13" t="s">
        <v>33</v>
      </c>
      <c r="AX133" s="13" t="s">
        <v>72</v>
      </c>
      <c r="AY133" s="229" t="s">
        <v>119</v>
      </c>
    </row>
    <row r="134" s="14" customFormat="1">
      <c r="A134" s="14"/>
      <c r="B134" s="230"/>
      <c r="C134" s="231"/>
      <c r="D134" s="221" t="s">
        <v>130</v>
      </c>
      <c r="E134" s="232" t="s">
        <v>19</v>
      </c>
      <c r="F134" s="233" t="s">
        <v>186</v>
      </c>
      <c r="G134" s="231"/>
      <c r="H134" s="234">
        <v>17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130</v>
      </c>
      <c r="AU134" s="240" t="s">
        <v>82</v>
      </c>
      <c r="AV134" s="14" t="s">
        <v>82</v>
      </c>
      <c r="AW134" s="14" t="s">
        <v>33</v>
      </c>
      <c r="AX134" s="14" t="s">
        <v>80</v>
      </c>
      <c r="AY134" s="240" t="s">
        <v>119</v>
      </c>
    </row>
    <row r="135" s="2" customFormat="1" ht="21.75" customHeight="1">
      <c r="A135" s="39"/>
      <c r="B135" s="40"/>
      <c r="C135" s="201" t="s">
        <v>187</v>
      </c>
      <c r="D135" s="201" t="s">
        <v>121</v>
      </c>
      <c r="E135" s="202" t="s">
        <v>188</v>
      </c>
      <c r="F135" s="203" t="s">
        <v>189</v>
      </c>
      <c r="G135" s="204" t="s">
        <v>169</v>
      </c>
      <c r="H135" s="205">
        <v>68</v>
      </c>
      <c r="I135" s="206"/>
      <c r="J135" s="207">
        <f>ROUND(I135*H135,2)</f>
        <v>0</v>
      </c>
      <c r="K135" s="203" t="s">
        <v>125</v>
      </c>
      <c r="L135" s="45"/>
      <c r="M135" s="208" t="s">
        <v>19</v>
      </c>
      <c r="N135" s="209" t="s">
        <v>43</v>
      </c>
      <c r="O135" s="85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2" t="s">
        <v>126</v>
      </c>
      <c r="AT135" s="212" t="s">
        <v>121</v>
      </c>
      <c r="AU135" s="212" t="s">
        <v>82</v>
      </c>
      <c r="AY135" s="18" t="s">
        <v>119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8" t="s">
        <v>80</v>
      </c>
      <c r="BK135" s="213">
        <f>ROUND(I135*H135,2)</f>
        <v>0</v>
      </c>
      <c r="BL135" s="18" t="s">
        <v>126</v>
      </c>
      <c r="BM135" s="212" t="s">
        <v>190</v>
      </c>
    </row>
    <row r="136" s="2" customFormat="1">
      <c r="A136" s="39"/>
      <c r="B136" s="40"/>
      <c r="C136" s="41"/>
      <c r="D136" s="214" t="s">
        <v>128</v>
      </c>
      <c r="E136" s="41"/>
      <c r="F136" s="215" t="s">
        <v>191</v>
      </c>
      <c r="G136" s="41"/>
      <c r="H136" s="41"/>
      <c r="I136" s="216"/>
      <c r="J136" s="41"/>
      <c r="K136" s="41"/>
      <c r="L136" s="45"/>
      <c r="M136" s="217"/>
      <c r="N136" s="21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128</v>
      </c>
      <c r="AU136" s="18" t="s">
        <v>82</v>
      </c>
    </row>
    <row r="137" s="13" customFormat="1">
      <c r="A137" s="13"/>
      <c r="B137" s="219"/>
      <c r="C137" s="220"/>
      <c r="D137" s="221" t="s">
        <v>130</v>
      </c>
      <c r="E137" s="222" t="s">
        <v>19</v>
      </c>
      <c r="F137" s="223" t="s">
        <v>179</v>
      </c>
      <c r="G137" s="220"/>
      <c r="H137" s="222" t="s">
        <v>19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130</v>
      </c>
      <c r="AU137" s="229" t="s">
        <v>82</v>
      </c>
      <c r="AV137" s="13" t="s">
        <v>80</v>
      </c>
      <c r="AW137" s="13" t="s">
        <v>33</v>
      </c>
      <c r="AX137" s="13" t="s">
        <v>72</v>
      </c>
      <c r="AY137" s="229" t="s">
        <v>119</v>
      </c>
    </row>
    <row r="138" s="14" customFormat="1">
      <c r="A138" s="14"/>
      <c r="B138" s="230"/>
      <c r="C138" s="231"/>
      <c r="D138" s="221" t="s">
        <v>130</v>
      </c>
      <c r="E138" s="232" t="s">
        <v>19</v>
      </c>
      <c r="F138" s="233" t="s">
        <v>192</v>
      </c>
      <c r="G138" s="231"/>
      <c r="H138" s="234">
        <v>68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130</v>
      </c>
      <c r="AU138" s="240" t="s">
        <v>82</v>
      </c>
      <c r="AV138" s="14" t="s">
        <v>82</v>
      </c>
      <c r="AW138" s="14" t="s">
        <v>33</v>
      </c>
      <c r="AX138" s="14" t="s">
        <v>80</v>
      </c>
      <c r="AY138" s="240" t="s">
        <v>119</v>
      </c>
    </row>
    <row r="139" s="2" customFormat="1" ht="37.8" customHeight="1">
      <c r="A139" s="39"/>
      <c r="B139" s="40"/>
      <c r="C139" s="201" t="s">
        <v>193</v>
      </c>
      <c r="D139" s="201" t="s">
        <v>121</v>
      </c>
      <c r="E139" s="202" t="s">
        <v>194</v>
      </c>
      <c r="F139" s="203" t="s">
        <v>195</v>
      </c>
      <c r="G139" s="204" t="s">
        <v>169</v>
      </c>
      <c r="H139" s="205">
        <v>186.59999999999999</v>
      </c>
      <c r="I139" s="206"/>
      <c r="J139" s="207">
        <f>ROUND(I139*H139,2)</f>
        <v>0</v>
      </c>
      <c r="K139" s="203" t="s">
        <v>125</v>
      </c>
      <c r="L139" s="45"/>
      <c r="M139" s="208" t="s">
        <v>19</v>
      </c>
      <c r="N139" s="209" t="s">
        <v>43</v>
      </c>
      <c r="O139" s="85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126</v>
      </c>
      <c r="AT139" s="212" t="s">
        <v>121</v>
      </c>
      <c r="AU139" s="212" t="s">
        <v>82</v>
      </c>
      <c r="AY139" s="18" t="s">
        <v>119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80</v>
      </c>
      <c r="BK139" s="213">
        <f>ROUND(I139*H139,2)</f>
        <v>0</v>
      </c>
      <c r="BL139" s="18" t="s">
        <v>126</v>
      </c>
      <c r="BM139" s="212" t="s">
        <v>196</v>
      </c>
    </row>
    <row r="140" s="2" customFormat="1">
      <c r="A140" s="39"/>
      <c r="B140" s="40"/>
      <c r="C140" s="41"/>
      <c r="D140" s="214" t="s">
        <v>128</v>
      </c>
      <c r="E140" s="41"/>
      <c r="F140" s="215" t="s">
        <v>197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128</v>
      </c>
      <c r="AU140" s="18" t="s">
        <v>82</v>
      </c>
    </row>
    <row r="141" s="14" customFormat="1">
      <c r="A141" s="14"/>
      <c r="B141" s="230"/>
      <c r="C141" s="231"/>
      <c r="D141" s="221" t="s">
        <v>130</v>
      </c>
      <c r="E141" s="232" t="s">
        <v>19</v>
      </c>
      <c r="F141" s="233" t="s">
        <v>198</v>
      </c>
      <c r="G141" s="231"/>
      <c r="H141" s="234">
        <v>21.600000000000001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130</v>
      </c>
      <c r="AU141" s="240" t="s">
        <v>82</v>
      </c>
      <c r="AV141" s="14" t="s">
        <v>82</v>
      </c>
      <c r="AW141" s="14" t="s">
        <v>33</v>
      </c>
      <c r="AX141" s="14" t="s">
        <v>72</v>
      </c>
      <c r="AY141" s="240" t="s">
        <v>119</v>
      </c>
    </row>
    <row r="142" s="14" customFormat="1">
      <c r="A142" s="14"/>
      <c r="B142" s="230"/>
      <c r="C142" s="231"/>
      <c r="D142" s="221" t="s">
        <v>130</v>
      </c>
      <c r="E142" s="232" t="s">
        <v>19</v>
      </c>
      <c r="F142" s="233" t="s">
        <v>199</v>
      </c>
      <c r="G142" s="231"/>
      <c r="H142" s="234">
        <v>165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130</v>
      </c>
      <c r="AU142" s="240" t="s">
        <v>82</v>
      </c>
      <c r="AV142" s="14" t="s">
        <v>82</v>
      </c>
      <c r="AW142" s="14" t="s">
        <v>33</v>
      </c>
      <c r="AX142" s="14" t="s">
        <v>72</v>
      </c>
      <c r="AY142" s="240" t="s">
        <v>119</v>
      </c>
    </row>
    <row r="143" s="15" customFormat="1">
      <c r="A143" s="15"/>
      <c r="B143" s="241"/>
      <c r="C143" s="242"/>
      <c r="D143" s="221" t="s">
        <v>130</v>
      </c>
      <c r="E143" s="243" t="s">
        <v>19</v>
      </c>
      <c r="F143" s="244" t="s">
        <v>146</v>
      </c>
      <c r="G143" s="242"/>
      <c r="H143" s="245">
        <v>186.59999999999999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1" t="s">
        <v>130</v>
      </c>
      <c r="AU143" s="251" t="s">
        <v>82</v>
      </c>
      <c r="AV143" s="15" t="s">
        <v>126</v>
      </c>
      <c r="AW143" s="15" t="s">
        <v>33</v>
      </c>
      <c r="AX143" s="15" t="s">
        <v>80</v>
      </c>
      <c r="AY143" s="251" t="s">
        <v>119</v>
      </c>
    </row>
    <row r="144" s="2" customFormat="1" ht="37.8" customHeight="1">
      <c r="A144" s="39"/>
      <c r="B144" s="40"/>
      <c r="C144" s="201" t="s">
        <v>200</v>
      </c>
      <c r="D144" s="201" t="s">
        <v>121</v>
      </c>
      <c r="E144" s="202" t="s">
        <v>201</v>
      </c>
      <c r="F144" s="203" t="s">
        <v>202</v>
      </c>
      <c r="G144" s="204" t="s">
        <v>169</v>
      </c>
      <c r="H144" s="205">
        <v>2239.1999999999998</v>
      </c>
      <c r="I144" s="206"/>
      <c r="J144" s="207">
        <f>ROUND(I144*H144,2)</f>
        <v>0</v>
      </c>
      <c r="K144" s="203" t="s">
        <v>125</v>
      </c>
      <c r="L144" s="45"/>
      <c r="M144" s="208" t="s">
        <v>19</v>
      </c>
      <c r="N144" s="209" t="s">
        <v>43</v>
      </c>
      <c r="O144" s="85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2" t="s">
        <v>126</v>
      </c>
      <c r="AT144" s="212" t="s">
        <v>121</v>
      </c>
      <c r="AU144" s="212" t="s">
        <v>82</v>
      </c>
      <c r="AY144" s="18" t="s">
        <v>119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8" t="s">
        <v>80</v>
      </c>
      <c r="BK144" s="213">
        <f>ROUND(I144*H144,2)</f>
        <v>0</v>
      </c>
      <c r="BL144" s="18" t="s">
        <v>126</v>
      </c>
      <c r="BM144" s="212" t="s">
        <v>203</v>
      </c>
    </row>
    <row r="145" s="2" customFormat="1">
      <c r="A145" s="39"/>
      <c r="B145" s="40"/>
      <c r="C145" s="41"/>
      <c r="D145" s="214" t="s">
        <v>128</v>
      </c>
      <c r="E145" s="41"/>
      <c r="F145" s="215" t="s">
        <v>204</v>
      </c>
      <c r="G145" s="41"/>
      <c r="H145" s="41"/>
      <c r="I145" s="216"/>
      <c r="J145" s="41"/>
      <c r="K145" s="41"/>
      <c r="L145" s="45"/>
      <c r="M145" s="217"/>
      <c r="N145" s="218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128</v>
      </c>
      <c r="AU145" s="18" t="s">
        <v>82</v>
      </c>
    </row>
    <row r="146" s="14" customFormat="1">
      <c r="A146" s="14"/>
      <c r="B146" s="230"/>
      <c r="C146" s="231"/>
      <c r="D146" s="221" t="s">
        <v>130</v>
      </c>
      <c r="E146" s="232" t="s">
        <v>19</v>
      </c>
      <c r="F146" s="233" t="s">
        <v>205</v>
      </c>
      <c r="G146" s="231"/>
      <c r="H146" s="234">
        <v>2239.1999999999998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130</v>
      </c>
      <c r="AU146" s="240" t="s">
        <v>82</v>
      </c>
      <c r="AV146" s="14" t="s">
        <v>82</v>
      </c>
      <c r="AW146" s="14" t="s">
        <v>33</v>
      </c>
      <c r="AX146" s="14" t="s">
        <v>80</v>
      </c>
      <c r="AY146" s="240" t="s">
        <v>119</v>
      </c>
    </row>
    <row r="147" s="2" customFormat="1" ht="24.15" customHeight="1">
      <c r="A147" s="39"/>
      <c r="B147" s="40"/>
      <c r="C147" s="201" t="s">
        <v>206</v>
      </c>
      <c r="D147" s="201" t="s">
        <v>121</v>
      </c>
      <c r="E147" s="202" t="s">
        <v>207</v>
      </c>
      <c r="F147" s="203" t="s">
        <v>208</v>
      </c>
      <c r="G147" s="204" t="s">
        <v>169</v>
      </c>
      <c r="H147" s="205">
        <v>186.59999999999999</v>
      </c>
      <c r="I147" s="206"/>
      <c r="J147" s="207">
        <f>ROUND(I147*H147,2)</f>
        <v>0</v>
      </c>
      <c r="K147" s="203" t="s">
        <v>125</v>
      </c>
      <c r="L147" s="45"/>
      <c r="M147" s="208" t="s">
        <v>19</v>
      </c>
      <c r="N147" s="209" t="s">
        <v>43</v>
      </c>
      <c r="O147" s="85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2" t="s">
        <v>126</v>
      </c>
      <c r="AT147" s="212" t="s">
        <v>121</v>
      </c>
      <c r="AU147" s="212" t="s">
        <v>82</v>
      </c>
      <c r="AY147" s="18" t="s">
        <v>119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8" t="s">
        <v>80</v>
      </c>
      <c r="BK147" s="213">
        <f>ROUND(I147*H147,2)</f>
        <v>0</v>
      </c>
      <c r="BL147" s="18" t="s">
        <v>126</v>
      </c>
      <c r="BM147" s="212" t="s">
        <v>209</v>
      </c>
    </row>
    <row r="148" s="2" customFormat="1">
      <c r="A148" s="39"/>
      <c r="B148" s="40"/>
      <c r="C148" s="41"/>
      <c r="D148" s="214" t="s">
        <v>128</v>
      </c>
      <c r="E148" s="41"/>
      <c r="F148" s="215" t="s">
        <v>210</v>
      </c>
      <c r="G148" s="41"/>
      <c r="H148" s="41"/>
      <c r="I148" s="216"/>
      <c r="J148" s="41"/>
      <c r="K148" s="41"/>
      <c r="L148" s="45"/>
      <c r="M148" s="217"/>
      <c r="N148" s="218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128</v>
      </c>
      <c r="AU148" s="18" t="s">
        <v>82</v>
      </c>
    </row>
    <row r="149" s="14" customFormat="1">
      <c r="A149" s="14"/>
      <c r="B149" s="230"/>
      <c r="C149" s="231"/>
      <c r="D149" s="221" t="s">
        <v>130</v>
      </c>
      <c r="E149" s="232" t="s">
        <v>19</v>
      </c>
      <c r="F149" s="233" t="s">
        <v>211</v>
      </c>
      <c r="G149" s="231"/>
      <c r="H149" s="234">
        <v>186.59999999999999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130</v>
      </c>
      <c r="AU149" s="240" t="s">
        <v>82</v>
      </c>
      <c r="AV149" s="14" t="s">
        <v>82</v>
      </c>
      <c r="AW149" s="14" t="s">
        <v>33</v>
      </c>
      <c r="AX149" s="14" t="s">
        <v>72</v>
      </c>
      <c r="AY149" s="240" t="s">
        <v>119</v>
      </c>
    </row>
    <row r="150" s="15" customFormat="1">
      <c r="A150" s="15"/>
      <c r="B150" s="241"/>
      <c r="C150" s="242"/>
      <c r="D150" s="221" t="s">
        <v>130</v>
      </c>
      <c r="E150" s="243" t="s">
        <v>19</v>
      </c>
      <c r="F150" s="244" t="s">
        <v>146</v>
      </c>
      <c r="G150" s="242"/>
      <c r="H150" s="245">
        <v>186.59999999999999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1" t="s">
        <v>130</v>
      </c>
      <c r="AU150" s="251" t="s">
        <v>82</v>
      </c>
      <c r="AV150" s="15" t="s">
        <v>126</v>
      </c>
      <c r="AW150" s="15" t="s">
        <v>33</v>
      </c>
      <c r="AX150" s="15" t="s">
        <v>80</v>
      </c>
      <c r="AY150" s="251" t="s">
        <v>119</v>
      </c>
    </row>
    <row r="151" s="2" customFormat="1" ht="24.15" customHeight="1">
      <c r="A151" s="39"/>
      <c r="B151" s="40"/>
      <c r="C151" s="201" t="s">
        <v>8</v>
      </c>
      <c r="D151" s="201" t="s">
        <v>121</v>
      </c>
      <c r="E151" s="202" t="s">
        <v>212</v>
      </c>
      <c r="F151" s="203" t="s">
        <v>213</v>
      </c>
      <c r="G151" s="204" t="s">
        <v>214</v>
      </c>
      <c r="H151" s="205">
        <v>335.88</v>
      </c>
      <c r="I151" s="206"/>
      <c r="J151" s="207">
        <f>ROUND(I151*H151,2)</f>
        <v>0</v>
      </c>
      <c r="K151" s="203" t="s">
        <v>125</v>
      </c>
      <c r="L151" s="45"/>
      <c r="M151" s="208" t="s">
        <v>19</v>
      </c>
      <c r="N151" s="209" t="s">
        <v>43</v>
      </c>
      <c r="O151" s="85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126</v>
      </c>
      <c r="AT151" s="212" t="s">
        <v>121</v>
      </c>
      <c r="AU151" s="212" t="s">
        <v>82</v>
      </c>
      <c r="AY151" s="18" t="s">
        <v>119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80</v>
      </c>
      <c r="BK151" s="213">
        <f>ROUND(I151*H151,2)</f>
        <v>0</v>
      </c>
      <c r="BL151" s="18" t="s">
        <v>126</v>
      </c>
      <c r="BM151" s="212" t="s">
        <v>215</v>
      </c>
    </row>
    <row r="152" s="2" customFormat="1">
      <c r="A152" s="39"/>
      <c r="B152" s="40"/>
      <c r="C152" s="41"/>
      <c r="D152" s="214" t="s">
        <v>128</v>
      </c>
      <c r="E152" s="41"/>
      <c r="F152" s="215" t="s">
        <v>216</v>
      </c>
      <c r="G152" s="41"/>
      <c r="H152" s="41"/>
      <c r="I152" s="216"/>
      <c r="J152" s="41"/>
      <c r="K152" s="41"/>
      <c r="L152" s="45"/>
      <c r="M152" s="217"/>
      <c r="N152" s="21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128</v>
      </c>
      <c r="AU152" s="18" t="s">
        <v>82</v>
      </c>
    </row>
    <row r="153" s="14" customFormat="1">
      <c r="A153" s="14"/>
      <c r="B153" s="230"/>
      <c r="C153" s="231"/>
      <c r="D153" s="221" t="s">
        <v>130</v>
      </c>
      <c r="E153" s="232" t="s">
        <v>19</v>
      </c>
      <c r="F153" s="233" t="s">
        <v>217</v>
      </c>
      <c r="G153" s="231"/>
      <c r="H153" s="234">
        <v>335.88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130</v>
      </c>
      <c r="AU153" s="240" t="s">
        <v>82</v>
      </c>
      <c r="AV153" s="14" t="s">
        <v>82</v>
      </c>
      <c r="AW153" s="14" t="s">
        <v>33</v>
      </c>
      <c r="AX153" s="14" t="s">
        <v>72</v>
      </c>
      <c r="AY153" s="240" t="s">
        <v>119</v>
      </c>
    </row>
    <row r="154" s="15" customFormat="1">
      <c r="A154" s="15"/>
      <c r="B154" s="241"/>
      <c r="C154" s="242"/>
      <c r="D154" s="221" t="s">
        <v>130</v>
      </c>
      <c r="E154" s="243" t="s">
        <v>19</v>
      </c>
      <c r="F154" s="244" t="s">
        <v>146</v>
      </c>
      <c r="G154" s="242"/>
      <c r="H154" s="245">
        <v>335.88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1" t="s">
        <v>130</v>
      </c>
      <c r="AU154" s="251" t="s">
        <v>82</v>
      </c>
      <c r="AV154" s="15" t="s">
        <v>126</v>
      </c>
      <c r="AW154" s="15" t="s">
        <v>33</v>
      </c>
      <c r="AX154" s="15" t="s">
        <v>80</v>
      </c>
      <c r="AY154" s="251" t="s">
        <v>119</v>
      </c>
    </row>
    <row r="155" s="2" customFormat="1" ht="24.15" customHeight="1">
      <c r="A155" s="39"/>
      <c r="B155" s="40"/>
      <c r="C155" s="201" t="s">
        <v>218</v>
      </c>
      <c r="D155" s="201" t="s">
        <v>121</v>
      </c>
      <c r="E155" s="202" t="s">
        <v>219</v>
      </c>
      <c r="F155" s="203" t="s">
        <v>220</v>
      </c>
      <c r="G155" s="204" t="s">
        <v>169</v>
      </c>
      <c r="H155" s="205">
        <v>186.59999999999999</v>
      </c>
      <c r="I155" s="206"/>
      <c r="J155" s="207">
        <f>ROUND(I155*H155,2)</f>
        <v>0</v>
      </c>
      <c r="K155" s="203" t="s">
        <v>125</v>
      </c>
      <c r="L155" s="45"/>
      <c r="M155" s="208" t="s">
        <v>19</v>
      </c>
      <c r="N155" s="209" t="s">
        <v>43</v>
      </c>
      <c r="O155" s="85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2" t="s">
        <v>126</v>
      </c>
      <c r="AT155" s="212" t="s">
        <v>121</v>
      </c>
      <c r="AU155" s="212" t="s">
        <v>82</v>
      </c>
      <c r="AY155" s="18" t="s">
        <v>119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8" t="s">
        <v>80</v>
      </c>
      <c r="BK155" s="213">
        <f>ROUND(I155*H155,2)</f>
        <v>0</v>
      </c>
      <c r="BL155" s="18" t="s">
        <v>126</v>
      </c>
      <c r="BM155" s="212" t="s">
        <v>221</v>
      </c>
    </row>
    <row r="156" s="2" customFormat="1">
      <c r="A156" s="39"/>
      <c r="B156" s="40"/>
      <c r="C156" s="41"/>
      <c r="D156" s="214" t="s">
        <v>128</v>
      </c>
      <c r="E156" s="41"/>
      <c r="F156" s="215" t="s">
        <v>222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128</v>
      </c>
      <c r="AU156" s="18" t="s">
        <v>82</v>
      </c>
    </row>
    <row r="157" s="14" customFormat="1">
      <c r="A157" s="14"/>
      <c r="B157" s="230"/>
      <c r="C157" s="231"/>
      <c r="D157" s="221" t="s">
        <v>130</v>
      </c>
      <c r="E157" s="232" t="s">
        <v>19</v>
      </c>
      <c r="F157" s="233" t="s">
        <v>211</v>
      </c>
      <c r="G157" s="231"/>
      <c r="H157" s="234">
        <v>186.59999999999999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130</v>
      </c>
      <c r="AU157" s="240" t="s">
        <v>82</v>
      </c>
      <c r="AV157" s="14" t="s">
        <v>82</v>
      </c>
      <c r="AW157" s="14" t="s">
        <v>33</v>
      </c>
      <c r="AX157" s="14" t="s">
        <v>72</v>
      </c>
      <c r="AY157" s="240" t="s">
        <v>119</v>
      </c>
    </row>
    <row r="158" s="15" customFormat="1">
      <c r="A158" s="15"/>
      <c r="B158" s="241"/>
      <c r="C158" s="242"/>
      <c r="D158" s="221" t="s">
        <v>130</v>
      </c>
      <c r="E158" s="243" t="s">
        <v>19</v>
      </c>
      <c r="F158" s="244" t="s">
        <v>146</v>
      </c>
      <c r="G158" s="242"/>
      <c r="H158" s="245">
        <v>186.59999999999999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1" t="s">
        <v>130</v>
      </c>
      <c r="AU158" s="251" t="s">
        <v>82</v>
      </c>
      <c r="AV158" s="15" t="s">
        <v>126</v>
      </c>
      <c r="AW158" s="15" t="s">
        <v>33</v>
      </c>
      <c r="AX158" s="15" t="s">
        <v>80</v>
      </c>
      <c r="AY158" s="251" t="s">
        <v>119</v>
      </c>
    </row>
    <row r="159" s="2" customFormat="1" ht="24.15" customHeight="1">
      <c r="A159" s="39"/>
      <c r="B159" s="40"/>
      <c r="C159" s="201" t="s">
        <v>223</v>
      </c>
      <c r="D159" s="201" t="s">
        <v>121</v>
      </c>
      <c r="E159" s="202" t="s">
        <v>224</v>
      </c>
      <c r="F159" s="203" t="s">
        <v>225</v>
      </c>
      <c r="G159" s="204" t="s">
        <v>124</v>
      </c>
      <c r="H159" s="205">
        <v>150</v>
      </c>
      <c r="I159" s="206"/>
      <c r="J159" s="207">
        <f>ROUND(I159*H159,2)</f>
        <v>0</v>
      </c>
      <c r="K159" s="203" t="s">
        <v>125</v>
      </c>
      <c r="L159" s="45"/>
      <c r="M159" s="208" t="s">
        <v>19</v>
      </c>
      <c r="N159" s="209" t="s">
        <v>43</v>
      </c>
      <c r="O159" s="85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2" t="s">
        <v>126</v>
      </c>
      <c r="AT159" s="212" t="s">
        <v>121</v>
      </c>
      <c r="AU159" s="212" t="s">
        <v>82</v>
      </c>
      <c r="AY159" s="18" t="s">
        <v>119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8" t="s">
        <v>80</v>
      </c>
      <c r="BK159" s="213">
        <f>ROUND(I159*H159,2)</f>
        <v>0</v>
      </c>
      <c r="BL159" s="18" t="s">
        <v>126</v>
      </c>
      <c r="BM159" s="212" t="s">
        <v>226</v>
      </c>
    </row>
    <row r="160" s="2" customFormat="1">
      <c r="A160" s="39"/>
      <c r="B160" s="40"/>
      <c r="C160" s="41"/>
      <c r="D160" s="214" t="s">
        <v>128</v>
      </c>
      <c r="E160" s="41"/>
      <c r="F160" s="215" t="s">
        <v>227</v>
      </c>
      <c r="G160" s="41"/>
      <c r="H160" s="41"/>
      <c r="I160" s="216"/>
      <c r="J160" s="41"/>
      <c r="K160" s="41"/>
      <c r="L160" s="45"/>
      <c r="M160" s="217"/>
      <c r="N160" s="21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128</v>
      </c>
      <c r="AU160" s="18" t="s">
        <v>82</v>
      </c>
    </row>
    <row r="161" s="14" customFormat="1">
      <c r="A161" s="14"/>
      <c r="B161" s="230"/>
      <c r="C161" s="231"/>
      <c r="D161" s="221" t="s">
        <v>130</v>
      </c>
      <c r="E161" s="232" t="s">
        <v>19</v>
      </c>
      <c r="F161" s="233" t="s">
        <v>228</v>
      </c>
      <c r="G161" s="231"/>
      <c r="H161" s="234">
        <v>150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130</v>
      </c>
      <c r="AU161" s="240" t="s">
        <v>82</v>
      </c>
      <c r="AV161" s="14" t="s">
        <v>82</v>
      </c>
      <c r="AW161" s="14" t="s">
        <v>33</v>
      </c>
      <c r="AX161" s="14" t="s">
        <v>80</v>
      </c>
      <c r="AY161" s="240" t="s">
        <v>119</v>
      </c>
    </row>
    <row r="162" s="2" customFormat="1" ht="16.5" customHeight="1">
      <c r="A162" s="39"/>
      <c r="B162" s="40"/>
      <c r="C162" s="252" t="s">
        <v>229</v>
      </c>
      <c r="D162" s="252" t="s">
        <v>230</v>
      </c>
      <c r="E162" s="253" t="s">
        <v>231</v>
      </c>
      <c r="F162" s="254" t="s">
        <v>232</v>
      </c>
      <c r="G162" s="255" t="s">
        <v>233</v>
      </c>
      <c r="H162" s="256">
        <v>3</v>
      </c>
      <c r="I162" s="257"/>
      <c r="J162" s="258">
        <f>ROUND(I162*H162,2)</f>
        <v>0</v>
      </c>
      <c r="K162" s="254" t="s">
        <v>125</v>
      </c>
      <c r="L162" s="259"/>
      <c r="M162" s="260" t="s">
        <v>19</v>
      </c>
      <c r="N162" s="261" t="s">
        <v>43</v>
      </c>
      <c r="O162" s="85"/>
      <c r="P162" s="210">
        <f>O162*H162</f>
        <v>0</v>
      </c>
      <c r="Q162" s="210">
        <v>0.001</v>
      </c>
      <c r="R162" s="210">
        <f>Q162*H162</f>
        <v>0.0030000000000000001</v>
      </c>
      <c r="S162" s="210">
        <v>0</v>
      </c>
      <c r="T162" s="21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2" t="s">
        <v>132</v>
      </c>
      <c r="AT162" s="212" t="s">
        <v>230</v>
      </c>
      <c r="AU162" s="212" t="s">
        <v>82</v>
      </c>
      <c r="AY162" s="18" t="s">
        <v>119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8" t="s">
        <v>80</v>
      </c>
      <c r="BK162" s="213">
        <f>ROUND(I162*H162,2)</f>
        <v>0</v>
      </c>
      <c r="BL162" s="18" t="s">
        <v>126</v>
      </c>
      <c r="BM162" s="212" t="s">
        <v>234</v>
      </c>
    </row>
    <row r="163" s="14" customFormat="1">
      <c r="A163" s="14"/>
      <c r="B163" s="230"/>
      <c r="C163" s="231"/>
      <c r="D163" s="221" t="s">
        <v>130</v>
      </c>
      <c r="E163" s="231"/>
      <c r="F163" s="233" t="s">
        <v>235</v>
      </c>
      <c r="G163" s="231"/>
      <c r="H163" s="234">
        <v>3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130</v>
      </c>
      <c r="AU163" s="240" t="s">
        <v>82</v>
      </c>
      <c r="AV163" s="14" t="s">
        <v>82</v>
      </c>
      <c r="AW163" s="14" t="s">
        <v>4</v>
      </c>
      <c r="AX163" s="14" t="s">
        <v>80</v>
      </c>
      <c r="AY163" s="240" t="s">
        <v>119</v>
      </c>
    </row>
    <row r="164" s="2" customFormat="1" ht="21.75" customHeight="1">
      <c r="A164" s="39"/>
      <c r="B164" s="40"/>
      <c r="C164" s="201" t="s">
        <v>236</v>
      </c>
      <c r="D164" s="201" t="s">
        <v>121</v>
      </c>
      <c r="E164" s="202" t="s">
        <v>237</v>
      </c>
      <c r="F164" s="203" t="s">
        <v>238</v>
      </c>
      <c r="G164" s="204" t="s">
        <v>124</v>
      </c>
      <c r="H164" s="205">
        <v>600</v>
      </c>
      <c r="I164" s="206"/>
      <c r="J164" s="207">
        <f>ROUND(I164*H164,2)</f>
        <v>0</v>
      </c>
      <c r="K164" s="203" t="s">
        <v>125</v>
      </c>
      <c r="L164" s="45"/>
      <c r="M164" s="208" t="s">
        <v>19</v>
      </c>
      <c r="N164" s="209" t="s">
        <v>43</v>
      </c>
      <c r="O164" s="85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2" t="s">
        <v>126</v>
      </c>
      <c r="AT164" s="212" t="s">
        <v>121</v>
      </c>
      <c r="AU164" s="212" t="s">
        <v>82</v>
      </c>
      <c r="AY164" s="18" t="s">
        <v>119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8" t="s">
        <v>80</v>
      </c>
      <c r="BK164" s="213">
        <f>ROUND(I164*H164,2)</f>
        <v>0</v>
      </c>
      <c r="BL164" s="18" t="s">
        <v>126</v>
      </c>
      <c r="BM164" s="212" t="s">
        <v>239</v>
      </c>
    </row>
    <row r="165" s="2" customFormat="1">
      <c r="A165" s="39"/>
      <c r="B165" s="40"/>
      <c r="C165" s="41"/>
      <c r="D165" s="214" t="s">
        <v>128</v>
      </c>
      <c r="E165" s="41"/>
      <c r="F165" s="215" t="s">
        <v>240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128</v>
      </c>
      <c r="AU165" s="18" t="s">
        <v>82</v>
      </c>
    </row>
    <row r="166" s="13" customFormat="1">
      <c r="A166" s="13"/>
      <c r="B166" s="219"/>
      <c r="C166" s="220"/>
      <c r="D166" s="221" t="s">
        <v>130</v>
      </c>
      <c r="E166" s="222" t="s">
        <v>19</v>
      </c>
      <c r="F166" s="223" t="s">
        <v>241</v>
      </c>
      <c r="G166" s="220"/>
      <c r="H166" s="222" t="s">
        <v>19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130</v>
      </c>
      <c r="AU166" s="229" t="s">
        <v>82</v>
      </c>
      <c r="AV166" s="13" t="s">
        <v>80</v>
      </c>
      <c r="AW166" s="13" t="s">
        <v>33</v>
      </c>
      <c r="AX166" s="13" t="s">
        <v>72</v>
      </c>
      <c r="AY166" s="229" t="s">
        <v>119</v>
      </c>
    </row>
    <row r="167" s="14" customFormat="1">
      <c r="A167" s="14"/>
      <c r="B167" s="230"/>
      <c r="C167" s="231"/>
      <c r="D167" s="221" t="s">
        <v>130</v>
      </c>
      <c r="E167" s="232" t="s">
        <v>19</v>
      </c>
      <c r="F167" s="233" t="s">
        <v>242</v>
      </c>
      <c r="G167" s="231"/>
      <c r="H167" s="234">
        <v>600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130</v>
      </c>
      <c r="AU167" s="240" t="s">
        <v>82</v>
      </c>
      <c r="AV167" s="14" t="s">
        <v>82</v>
      </c>
      <c r="AW167" s="14" t="s">
        <v>33</v>
      </c>
      <c r="AX167" s="14" t="s">
        <v>72</v>
      </c>
      <c r="AY167" s="240" t="s">
        <v>119</v>
      </c>
    </row>
    <row r="168" s="15" customFormat="1">
      <c r="A168" s="15"/>
      <c r="B168" s="241"/>
      <c r="C168" s="242"/>
      <c r="D168" s="221" t="s">
        <v>130</v>
      </c>
      <c r="E168" s="243" t="s">
        <v>19</v>
      </c>
      <c r="F168" s="244" t="s">
        <v>146</v>
      </c>
      <c r="G168" s="242"/>
      <c r="H168" s="245">
        <v>600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1" t="s">
        <v>130</v>
      </c>
      <c r="AU168" s="251" t="s">
        <v>82</v>
      </c>
      <c r="AV168" s="15" t="s">
        <v>126</v>
      </c>
      <c r="AW168" s="15" t="s">
        <v>33</v>
      </c>
      <c r="AX168" s="15" t="s">
        <v>80</v>
      </c>
      <c r="AY168" s="251" t="s">
        <v>119</v>
      </c>
    </row>
    <row r="169" s="2" customFormat="1" ht="16.5" customHeight="1">
      <c r="A169" s="39"/>
      <c r="B169" s="40"/>
      <c r="C169" s="252" t="s">
        <v>243</v>
      </c>
      <c r="D169" s="252" t="s">
        <v>230</v>
      </c>
      <c r="E169" s="253" t="s">
        <v>244</v>
      </c>
      <c r="F169" s="254" t="s">
        <v>245</v>
      </c>
      <c r="G169" s="255" t="s">
        <v>214</v>
      </c>
      <c r="H169" s="256">
        <v>48</v>
      </c>
      <c r="I169" s="257"/>
      <c r="J169" s="258">
        <f>ROUND(I169*H169,2)</f>
        <v>0</v>
      </c>
      <c r="K169" s="254" t="s">
        <v>125</v>
      </c>
      <c r="L169" s="259"/>
      <c r="M169" s="260" t="s">
        <v>19</v>
      </c>
      <c r="N169" s="261" t="s">
        <v>43</v>
      </c>
      <c r="O169" s="85"/>
      <c r="P169" s="210">
        <f>O169*H169</f>
        <v>0</v>
      </c>
      <c r="Q169" s="210">
        <v>1</v>
      </c>
      <c r="R169" s="210">
        <f>Q169*H169</f>
        <v>48</v>
      </c>
      <c r="S169" s="210">
        <v>0</v>
      </c>
      <c r="T169" s="21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2" t="s">
        <v>132</v>
      </c>
      <c r="AT169" s="212" t="s">
        <v>230</v>
      </c>
      <c r="AU169" s="212" t="s">
        <v>82</v>
      </c>
      <c r="AY169" s="18" t="s">
        <v>119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8" t="s">
        <v>80</v>
      </c>
      <c r="BK169" s="213">
        <f>ROUND(I169*H169,2)</f>
        <v>0</v>
      </c>
      <c r="BL169" s="18" t="s">
        <v>126</v>
      </c>
      <c r="BM169" s="212" t="s">
        <v>246</v>
      </c>
    </row>
    <row r="170" s="14" customFormat="1">
      <c r="A170" s="14"/>
      <c r="B170" s="230"/>
      <c r="C170" s="231"/>
      <c r="D170" s="221" t="s">
        <v>130</v>
      </c>
      <c r="E170" s="232" t="s">
        <v>19</v>
      </c>
      <c r="F170" s="233" t="s">
        <v>247</v>
      </c>
      <c r="G170" s="231"/>
      <c r="H170" s="234">
        <v>48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130</v>
      </c>
      <c r="AU170" s="240" t="s">
        <v>82</v>
      </c>
      <c r="AV170" s="14" t="s">
        <v>82</v>
      </c>
      <c r="AW170" s="14" t="s">
        <v>33</v>
      </c>
      <c r="AX170" s="14" t="s">
        <v>72</v>
      </c>
      <c r="AY170" s="240" t="s">
        <v>119</v>
      </c>
    </row>
    <row r="171" s="15" customFormat="1">
      <c r="A171" s="15"/>
      <c r="B171" s="241"/>
      <c r="C171" s="242"/>
      <c r="D171" s="221" t="s">
        <v>130</v>
      </c>
      <c r="E171" s="243" t="s">
        <v>19</v>
      </c>
      <c r="F171" s="244" t="s">
        <v>146</v>
      </c>
      <c r="G171" s="242"/>
      <c r="H171" s="245">
        <v>48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1" t="s">
        <v>130</v>
      </c>
      <c r="AU171" s="251" t="s">
        <v>82</v>
      </c>
      <c r="AV171" s="15" t="s">
        <v>126</v>
      </c>
      <c r="AW171" s="15" t="s">
        <v>33</v>
      </c>
      <c r="AX171" s="15" t="s">
        <v>80</v>
      </c>
      <c r="AY171" s="251" t="s">
        <v>119</v>
      </c>
    </row>
    <row r="172" s="12" customFormat="1" ht="22.8" customHeight="1">
      <c r="A172" s="12"/>
      <c r="B172" s="185"/>
      <c r="C172" s="186"/>
      <c r="D172" s="187" t="s">
        <v>71</v>
      </c>
      <c r="E172" s="199" t="s">
        <v>151</v>
      </c>
      <c r="F172" s="199" t="s">
        <v>248</v>
      </c>
      <c r="G172" s="186"/>
      <c r="H172" s="186"/>
      <c r="I172" s="189"/>
      <c r="J172" s="200">
        <f>BK172</f>
        <v>0</v>
      </c>
      <c r="K172" s="186"/>
      <c r="L172" s="191"/>
      <c r="M172" s="192"/>
      <c r="N172" s="193"/>
      <c r="O172" s="193"/>
      <c r="P172" s="194">
        <f>SUM(P173:P233)</f>
        <v>0</v>
      </c>
      <c r="Q172" s="193"/>
      <c r="R172" s="194">
        <f>SUM(R173:R233)</f>
        <v>131.35254000000001</v>
      </c>
      <c r="S172" s="193"/>
      <c r="T172" s="195">
        <f>SUM(T173:T233)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6" t="s">
        <v>80</v>
      </c>
      <c r="AT172" s="197" t="s">
        <v>71</v>
      </c>
      <c r="AU172" s="197" t="s">
        <v>80</v>
      </c>
      <c r="AY172" s="196" t="s">
        <v>119</v>
      </c>
      <c r="BK172" s="198">
        <f>SUM(BK173:BK233)</f>
        <v>0</v>
      </c>
    </row>
    <row r="173" s="2" customFormat="1" ht="21.75" customHeight="1">
      <c r="A173" s="39"/>
      <c r="B173" s="40"/>
      <c r="C173" s="201" t="s">
        <v>7</v>
      </c>
      <c r="D173" s="201" t="s">
        <v>121</v>
      </c>
      <c r="E173" s="202" t="s">
        <v>249</v>
      </c>
      <c r="F173" s="203" t="s">
        <v>250</v>
      </c>
      <c r="G173" s="204" t="s">
        <v>124</v>
      </c>
      <c r="H173" s="205">
        <v>49</v>
      </c>
      <c r="I173" s="206"/>
      <c r="J173" s="207">
        <f>ROUND(I173*H173,2)</f>
        <v>0</v>
      </c>
      <c r="K173" s="203" t="s">
        <v>125</v>
      </c>
      <c r="L173" s="45"/>
      <c r="M173" s="208" t="s">
        <v>19</v>
      </c>
      <c r="N173" s="209" t="s">
        <v>43</v>
      </c>
      <c r="O173" s="85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2" t="s">
        <v>126</v>
      </c>
      <c r="AT173" s="212" t="s">
        <v>121</v>
      </c>
      <c r="AU173" s="212" t="s">
        <v>82</v>
      </c>
      <c r="AY173" s="18" t="s">
        <v>119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8" t="s">
        <v>80</v>
      </c>
      <c r="BK173" s="213">
        <f>ROUND(I173*H173,2)</f>
        <v>0</v>
      </c>
      <c r="BL173" s="18" t="s">
        <v>126</v>
      </c>
      <c r="BM173" s="212" t="s">
        <v>251</v>
      </c>
    </row>
    <row r="174" s="2" customFormat="1">
      <c r="A174" s="39"/>
      <c r="B174" s="40"/>
      <c r="C174" s="41"/>
      <c r="D174" s="214" t="s">
        <v>128</v>
      </c>
      <c r="E174" s="41"/>
      <c r="F174" s="215" t="s">
        <v>252</v>
      </c>
      <c r="G174" s="41"/>
      <c r="H174" s="41"/>
      <c r="I174" s="216"/>
      <c r="J174" s="41"/>
      <c r="K174" s="41"/>
      <c r="L174" s="45"/>
      <c r="M174" s="217"/>
      <c r="N174" s="218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128</v>
      </c>
      <c r="AU174" s="18" t="s">
        <v>82</v>
      </c>
    </row>
    <row r="175" s="13" customFormat="1">
      <c r="A175" s="13"/>
      <c r="B175" s="219"/>
      <c r="C175" s="220"/>
      <c r="D175" s="221" t="s">
        <v>130</v>
      </c>
      <c r="E175" s="222" t="s">
        <v>19</v>
      </c>
      <c r="F175" s="223" t="s">
        <v>253</v>
      </c>
      <c r="G175" s="220"/>
      <c r="H175" s="222" t="s">
        <v>19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130</v>
      </c>
      <c r="AU175" s="229" t="s">
        <v>82</v>
      </c>
      <c r="AV175" s="13" t="s">
        <v>80</v>
      </c>
      <c r="AW175" s="13" t="s">
        <v>33</v>
      </c>
      <c r="AX175" s="13" t="s">
        <v>72</v>
      </c>
      <c r="AY175" s="229" t="s">
        <v>119</v>
      </c>
    </row>
    <row r="176" s="14" customFormat="1">
      <c r="A176" s="14"/>
      <c r="B176" s="230"/>
      <c r="C176" s="231"/>
      <c r="D176" s="221" t="s">
        <v>130</v>
      </c>
      <c r="E176" s="232" t="s">
        <v>19</v>
      </c>
      <c r="F176" s="233" t="s">
        <v>254</v>
      </c>
      <c r="G176" s="231"/>
      <c r="H176" s="234">
        <v>49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130</v>
      </c>
      <c r="AU176" s="240" t="s">
        <v>82</v>
      </c>
      <c r="AV176" s="14" t="s">
        <v>82</v>
      </c>
      <c r="AW176" s="14" t="s">
        <v>33</v>
      </c>
      <c r="AX176" s="14" t="s">
        <v>80</v>
      </c>
      <c r="AY176" s="240" t="s">
        <v>119</v>
      </c>
    </row>
    <row r="177" s="2" customFormat="1" ht="21.75" customHeight="1">
      <c r="A177" s="39"/>
      <c r="B177" s="40"/>
      <c r="C177" s="201" t="s">
        <v>255</v>
      </c>
      <c r="D177" s="201" t="s">
        <v>121</v>
      </c>
      <c r="E177" s="202" t="s">
        <v>256</v>
      </c>
      <c r="F177" s="203" t="s">
        <v>257</v>
      </c>
      <c r="G177" s="204" t="s">
        <v>124</v>
      </c>
      <c r="H177" s="205">
        <v>950</v>
      </c>
      <c r="I177" s="206"/>
      <c r="J177" s="207">
        <f>ROUND(I177*H177,2)</f>
        <v>0</v>
      </c>
      <c r="K177" s="203" t="s">
        <v>125</v>
      </c>
      <c r="L177" s="45"/>
      <c r="M177" s="208" t="s">
        <v>19</v>
      </c>
      <c r="N177" s="209" t="s">
        <v>43</v>
      </c>
      <c r="O177" s="85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2" t="s">
        <v>126</v>
      </c>
      <c r="AT177" s="212" t="s">
        <v>121</v>
      </c>
      <c r="AU177" s="212" t="s">
        <v>82</v>
      </c>
      <c r="AY177" s="18" t="s">
        <v>119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8" t="s">
        <v>80</v>
      </c>
      <c r="BK177" s="213">
        <f>ROUND(I177*H177,2)</f>
        <v>0</v>
      </c>
      <c r="BL177" s="18" t="s">
        <v>126</v>
      </c>
      <c r="BM177" s="212" t="s">
        <v>258</v>
      </c>
    </row>
    <row r="178" s="2" customFormat="1">
      <c r="A178" s="39"/>
      <c r="B178" s="40"/>
      <c r="C178" s="41"/>
      <c r="D178" s="214" t="s">
        <v>128</v>
      </c>
      <c r="E178" s="41"/>
      <c r="F178" s="215" t="s">
        <v>259</v>
      </c>
      <c r="G178" s="41"/>
      <c r="H178" s="41"/>
      <c r="I178" s="216"/>
      <c r="J178" s="41"/>
      <c r="K178" s="41"/>
      <c r="L178" s="45"/>
      <c r="M178" s="217"/>
      <c r="N178" s="218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128</v>
      </c>
      <c r="AU178" s="18" t="s">
        <v>82</v>
      </c>
    </row>
    <row r="179" s="13" customFormat="1">
      <c r="A179" s="13"/>
      <c r="B179" s="219"/>
      <c r="C179" s="220"/>
      <c r="D179" s="221" t="s">
        <v>130</v>
      </c>
      <c r="E179" s="222" t="s">
        <v>19</v>
      </c>
      <c r="F179" s="223" t="s">
        <v>260</v>
      </c>
      <c r="G179" s="220"/>
      <c r="H179" s="222" t="s">
        <v>19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130</v>
      </c>
      <c r="AU179" s="229" t="s">
        <v>82</v>
      </c>
      <c r="AV179" s="13" t="s">
        <v>80</v>
      </c>
      <c r="AW179" s="13" t="s">
        <v>33</v>
      </c>
      <c r="AX179" s="13" t="s">
        <v>72</v>
      </c>
      <c r="AY179" s="229" t="s">
        <v>119</v>
      </c>
    </row>
    <row r="180" s="14" customFormat="1">
      <c r="A180" s="14"/>
      <c r="B180" s="230"/>
      <c r="C180" s="231"/>
      <c r="D180" s="221" t="s">
        <v>130</v>
      </c>
      <c r="E180" s="232" t="s">
        <v>19</v>
      </c>
      <c r="F180" s="233" t="s">
        <v>261</v>
      </c>
      <c r="G180" s="231"/>
      <c r="H180" s="234">
        <v>780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130</v>
      </c>
      <c r="AU180" s="240" t="s">
        <v>82</v>
      </c>
      <c r="AV180" s="14" t="s">
        <v>82</v>
      </c>
      <c r="AW180" s="14" t="s">
        <v>33</v>
      </c>
      <c r="AX180" s="14" t="s">
        <v>72</v>
      </c>
      <c r="AY180" s="240" t="s">
        <v>119</v>
      </c>
    </row>
    <row r="181" s="13" customFormat="1">
      <c r="A181" s="13"/>
      <c r="B181" s="219"/>
      <c r="C181" s="220"/>
      <c r="D181" s="221" t="s">
        <v>130</v>
      </c>
      <c r="E181" s="222" t="s">
        <v>19</v>
      </c>
      <c r="F181" s="223" t="s">
        <v>262</v>
      </c>
      <c r="G181" s="220"/>
      <c r="H181" s="222" t="s">
        <v>19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130</v>
      </c>
      <c r="AU181" s="229" t="s">
        <v>82</v>
      </c>
      <c r="AV181" s="13" t="s">
        <v>80</v>
      </c>
      <c r="AW181" s="13" t="s">
        <v>33</v>
      </c>
      <c r="AX181" s="13" t="s">
        <v>72</v>
      </c>
      <c r="AY181" s="229" t="s">
        <v>119</v>
      </c>
    </row>
    <row r="182" s="14" customFormat="1">
      <c r="A182" s="14"/>
      <c r="B182" s="230"/>
      <c r="C182" s="231"/>
      <c r="D182" s="221" t="s">
        <v>130</v>
      </c>
      <c r="E182" s="232" t="s">
        <v>19</v>
      </c>
      <c r="F182" s="233" t="s">
        <v>263</v>
      </c>
      <c r="G182" s="231"/>
      <c r="H182" s="234">
        <v>170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130</v>
      </c>
      <c r="AU182" s="240" t="s">
        <v>82</v>
      </c>
      <c r="AV182" s="14" t="s">
        <v>82</v>
      </c>
      <c r="AW182" s="14" t="s">
        <v>33</v>
      </c>
      <c r="AX182" s="14" t="s">
        <v>72</v>
      </c>
      <c r="AY182" s="240" t="s">
        <v>119</v>
      </c>
    </row>
    <row r="183" s="15" customFormat="1">
      <c r="A183" s="15"/>
      <c r="B183" s="241"/>
      <c r="C183" s="242"/>
      <c r="D183" s="221" t="s">
        <v>130</v>
      </c>
      <c r="E183" s="243" t="s">
        <v>19</v>
      </c>
      <c r="F183" s="244" t="s">
        <v>146</v>
      </c>
      <c r="G183" s="242"/>
      <c r="H183" s="245">
        <v>950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1" t="s">
        <v>130</v>
      </c>
      <c r="AU183" s="251" t="s">
        <v>82</v>
      </c>
      <c r="AV183" s="15" t="s">
        <v>126</v>
      </c>
      <c r="AW183" s="15" t="s">
        <v>33</v>
      </c>
      <c r="AX183" s="15" t="s">
        <v>80</v>
      </c>
      <c r="AY183" s="251" t="s">
        <v>119</v>
      </c>
    </row>
    <row r="184" s="2" customFormat="1" ht="21.75" customHeight="1">
      <c r="A184" s="39"/>
      <c r="B184" s="40"/>
      <c r="C184" s="201" t="s">
        <v>264</v>
      </c>
      <c r="D184" s="201" t="s">
        <v>121</v>
      </c>
      <c r="E184" s="202" t="s">
        <v>265</v>
      </c>
      <c r="F184" s="203" t="s">
        <v>266</v>
      </c>
      <c r="G184" s="204" t="s">
        <v>124</v>
      </c>
      <c r="H184" s="205">
        <v>323</v>
      </c>
      <c r="I184" s="206"/>
      <c r="J184" s="207">
        <f>ROUND(I184*H184,2)</f>
        <v>0</v>
      </c>
      <c r="K184" s="203" t="s">
        <v>125</v>
      </c>
      <c r="L184" s="45"/>
      <c r="M184" s="208" t="s">
        <v>19</v>
      </c>
      <c r="N184" s="209" t="s">
        <v>43</v>
      </c>
      <c r="O184" s="85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2" t="s">
        <v>126</v>
      </c>
      <c r="AT184" s="212" t="s">
        <v>121</v>
      </c>
      <c r="AU184" s="212" t="s">
        <v>82</v>
      </c>
      <c r="AY184" s="18" t="s">
        <v>119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8" t="s">
        <v>80</v>
      </c>
      <c r="BK184" s="213">
        <f>ROUND(I184*H184,2)</f>
        <v>0</v>
      </c>
      <c r="BL184" s="18" t="s">
        <v>126</v>
      </c>
      <c r="BM184" s="212" t="s">
        <v>267</v>
      </c>
    </row>
    <row r="185" s="2" customFormat="1">
      <c r="A185" s="39"/>
      <c r="B185" s="40"/>
      <c r="C185" s="41"/>
      <c r="D185" s="214" t="s">
        <v>128</v>
      </c>
      <c r="E185" s="41"/>
      <c r="F185" s="215" t="s">
        <v>268</v>
      </c>
      <c r="G185" s="41"/>
      <c r="H185" s="41"/>
      <c r="I185" s="216"/>
      <c r="J185" s="41"/>
      <c r="K185" s="41"/>
      <c r="L185" s="45"/>
      <c r="M185" s="217"/>
      <c r="N185" s="218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128</v>
      </c>
      <c r="AU185" s="18" t="s">
        <v>82</v>
      </c>
    </row>
    <row r="186" s="13" customFormat="1">
      <c r="A186" s="13"/>
      <c r="B186" s="219"/>
      <c r="C186" s="220"/>
      <c r="D186" s="221" t="s">
        <v>130</v>
      </c>
      <c r="E186" s="222" t="s">
        <v>19</v>
      </c>
      <c r="F186" s="223" t="s">
        <v>269</v>
      </c>
      <c r="G186" s="220"/>
      <c r="H186" s="222" t="s">
        <v>19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9" t="s">
        <v>130</v>
      </c>
      <c r="AU186" s="229" t="s">
        <v>82</v>
      </c>
      <c r="AV186" s="13" t="s">
        <v>80</v>
      </c>
      <c r="AW186" s="13" t="s">
        <v>33</v>
      </c>
      <c r="AX186" s="13" t="s">
        <v>72</v>
      </c>
      <c r="AY186" s="229" t="s">
        <v>119</v>
      </c>
    </row>
    <row r="187" s="14" customFormat="1">
      <c r="A187" s="14"/>
      <c r="B187" s="230"/>
      <c r="C187" s="231"/>
      <c r="D187" s="221" t="s">
        <v>130</v>
      </c>
      <c r="E187" s="232" t="s">
        <v>19</v>
      </c>
      <c r="F187" s="233" t="s">
        <v>270</v>
      </c>
      <c r="G187" s="231"/>
      <c r="H187" s="234">
        <v>323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130</v>
      </c>
      <c r="AU187" s="240" t="s">
        <v>82</v>
      </c>
      <c r="AV187" s="14" t="s">
        <v>82</v>
      </c>
      <c r="AW187" s="14" t="s">
        <v>33</v>
      </c>
      <c r="AX187" s="14" t="s">
        <v>80</v>
      </c>
      <c r="AY187" s="240" t="s">
        <v>119</v>
      </c>
    </row>
    <row r="188" s="2" customFormat="1" ht="24.15" customHeight="1">
      <c r="A188" s="39"/>
      <c r="B188" s="40"/>
      <c r="C188" s="201" t="s">
        <v>271</v>
      </c>
      <c r="D188" s="201" t="s">
        <v>121</v>
      </c>
      <c r="E188" s="202" t="s">
        <v>272</v>
      </c>
      <c r="F188" s="203" t="s">
        <v>273</v>
      </c>
      <c r="G188" s="204" t="s">
        <v>124</v>
      </c>
      <c r="H188" s="205">
        <v>49</v>
      </c>
      <c r="I188" s="206"/>
      <c r="J188" s="207">
        <f>ROUND(I188*H188,2)</f>
        <v>0</v>
      </c>
      <c r="K188" s="203" t="s">
        <v>125</v>
      </c>
      <c r="L188" s="45"/>
      <c r="M188" s="208" t="s">
        <v>19</v>
      </c>
      <c r="N188" s="209" t="s">
        <v>43</v>
      </c>
      <c r="O188" s="85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2" t="s">
        <v>126</v>
      </c>
      <c r="AT188" s="212" t="s">
        <v>121</v>
      </c>
      <c r="AU188" s="212" t="s">
        <v>82</v>
      </c>
      <c r="AY188" s="18" t="s">
        <v>119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8" t="s">
        <v>80</v>
      </c>
      <c r="BK188" s="213">
        <f>ROUND(I188*H188,2)</f>
        <v>0</v>
      </c>
      <c r="BL188" s="18" t="s">
        <v>126</v>
      </c>
      <c r="BM188" s="212" t="s">
        <v>274</v>
      </c>
    </row>
    <row r="189" s="2" customFormat="1">
      <c r="A189" s="39"/>
      <c r="B189" s="40"/>
      <c r="C189" s="41"/>
      <c r="D189" s="214" t="s">
        <v>128</v>
      </c>
      <c r="E189" s="41"/>
      <c r="F189" s="215" t="s">
        <v>275</v>
      </c>
      <c r="G189" s="41"/>
      <c r="H189" s="41"/>
      <c r="I189" s="216"/>
      <c r="J189" s="41"/>
      <c r="K189" s="41"/>
      <c r="L189" s="45"/>
      <c r="M189" s="217"/>
      <c r="N189" s="21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128</v>
      </c>
      <c r="AU189" s="18" t="s">
        <v>82</v>
      </c>
    </row>
    <row r="190" s="13" customFormat="1">
      <c r="A190" s="13"/>
      <c r="B190" s="219"/>
      <c r="C190" s="220"/>
      <c r="D190" s="221" t="s">
        <v>130</v>
      </c>
      <c r="E190" s="222" t="s">
        <v>19</v>
      </c>
      <c r="F190" s="223" t="s">
        <v>253</v>
      </c>
      <c r="G190" s="220"/>
      <c r="H190" s="222" t="s">
        <v>19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9" t="s">
        <v>130</v>
      </c>
      <c r="AU190" s="229" t="s">
        <v>82</v>
      </c>
      <c r="AV190" s="13" t="s">
        <v>80</v>
      </c>
      <c r="AW190" s="13" t="s">
        <v>33</v>
      </c>
      <c r="AX190" s="13" t="s">
        <v>72</v>
      </c>
      <c r="AY190" s="229" t="s">
        <v>119</v>
      </c>
    </row>
    <row r="191" s="14" customFormat="1">
      <c r="A191" s="14"/>
      <c r="B191" s="230"/>
      <c r="C191" s="231"/>
      <c r="D191" s="221" t="s">
        <v>130</v>
      </c>
      <c r="E191" s="232" t="s">
        <v>19</v>
      </c>
      <c r="F191" s="233" t="s">
        <v>254</v>
      </c>
      <c r="G191" s="231"/>
      <c r="H191" s="234">
        <v>49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130</v>
      </c>
      <c r="AU191" s="240" t="s">
        <v>82</v>
      </c>
      <c r="AV191" s="14" t="s">
        <v>82</v>
      </c>
      <c r="AW191" s="14" t="s">
        <v>33</v>
      </c>
      <c r="AX191" s="14" t="s">
        <v>80</v>
      </c>
      <c r="AY191" s="240" t="s">
        <v>119</v>
      </c>
    </row>
    <row r="192" s="2" customFormat="1" ht="24.15" customHeight="1">
      <c r="A192" s="39"/>
      <c r="B192" s="40"/>
      <c r="C192" s="201" t="s">
        <v>276</v>
      </c>
      <c r="D192" s="201" t="s">
        <v>121</v>
      </c>
      <c r="E192" s="202" t="s">
        <v>277</v>
      </c>
      <c r="F192" s="203" t="s">
        <v>278</v>
      </c>
      <c r="G192" s="204" t="s">
        <v>124</v>
      </c>
      <c r="H192" s="205">
        <v>390</v>
      </c>
      <c r="I192" s="206"/>
      <c r="J192" s="207">
        <f>ROUND(I192*H192,2)</f>
        <v>0</v>
      </c>
      <c r="K192" s="203" t="s">
        <v>125</v>
      </c>
      <c r="L192" s="45"/>
      <c r="M192" s="208" t="s">
        <v>19</v>
      </c>
      <c r="N192" s="209" t="s">
        <v>43</v>
      </c>
      <c r="O192" s="85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2" t="s">
        <v>126</v>
      </c>
      <c r="AT192" s="212" t="s">
        <v>121</v>
      </c>
      <c r="AU192" s="212" t="s">
        <v>82</v>
      </c>
      <c r="AY192" s="18" t="s">
        <v>119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8" t="s">
        <v>80</v>
      </c>
      <c r="BK192" s="213">
        <f>ROUND(I192*H192,2)</f>
        <v>0</v>
      </c>
      <c r="BL192" s="18" t="s">
        <v>126</v>
      </c>
      <c r="BM192" s="212" t="s">
        <v>279</v>
      </c>
    </row>
    <row r="193" s="2" customFormat="1">
      <c r="A193" s="39"/>
      <c r="B193" s="40"/>
      <c r="C193" s="41"/>
      <c r="D193" s="214" t="s">
        <v>128</v>
      </c>
      <c r="E193" s="41"/>
      <c r="F193" s="215" t="s">
        <v>280</v>
      </c>
      <c r="G193" s="41"/>
      <c r="H193" s="41"/>
      <c r="I193" s="216"/>
      <c r="J193" s="41"/>
      <c r="K193" s="41"/>
      <c r="L193" s="45"/>
      <c r="M193" s="217"/>
      <c r="N193" s="218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128</v>
      </c>
      <c r="AU193" s="18" t="s">
        <v>82</v>
      </c>
    </row>
    <row r="194" s="13" customFormat="1">
      <c r="A194" s="13"/>
      <c r="B194" s="219"/>
      <c r="C194" s="220"/>
      <c r="D194" s="221" t="s">
        <v>130</v>
      </c>
      <c r="E194" s="222" t="s">
        <v>19</v>
      </c>
      <c r="F194" s="223" t="s">
        <v>260</v>
      </c>
      <c r="G194" s="220"/>
      <c r="H194" s="222" t="s">
        <v>19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130</v>
      </c>
      <c r="AU194" s="229" t="s">
        <v>82</v>
      </c>
      <c r="AV194" s="13" t="s">
        <v>80</v>
      </c>
      <c r="AW194" s="13" t="s">
        <v>33</v>
      </c>
      <c r="AX194" s="13" t="s">
        <v>72</v>
      </c>
      <c r="AY194" s="229" t="s">
        <v>119</v>
      </c>
    </row>
    <row r="195" s="14" customFormat="1">
      <c r="A195" s="14"/>
      <c r="B195" s="230"/>
      <c r="C195" s="231"/>
      <c r="D195" s="221" t="s">
        <v>130</v>
      </c>
      <c r="E195" s="232" t="s">
        <v>19</v>
      </c>
      <c r="F195" s="233" t="s">
        <v>281</v>
      </c>
      <c r="G195" s="231"/>
      <c r="H195" s="234">
        <v>390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130</v>
      </c>
      <c r="AU195" s="240" t="s">
        <v>82</v>
      </c>
      <c r="AV195" s="14" t="s">
        <v>82</v>
      </c>
      <c r="AW195" s="14" t="s">
        <v>33</v>
      </c>
      <c r="AX195" s="14" t="s">
        <v>80</v>
      </c>
      <c r="AY195" s="240" t="s">
        <v>119</v>
      </c>
    </row>
    <row r="196" s="2" customFormat="1" ht="16.5" customHeight="1">
      <c r="A196" s="39"/>
      <c r="B196" s="40"/>
      <c r="C196" s="201" t="s">
        <v>282</v>
      </c>
      <c r="D196" s="201" t="s">
        <v>121</v>
      </c>
      <c r="E196" s="202" t="s">
        <v>283</v>
      </c>
      <c r="F196" s="203" t="s">
        <v>284</v>
      </c>
      <c r="G196" s="204" t="s">
        <v>124</v>
      </c>
      <c r="H196" s="205">
        <v>390</v>
      </c>
      <c r="I196" s="206"/>
      <c r="J196" s="207">
        <f>ROUND(I196*H196,2)</f>
        <v>0</v>
      </c>
      <c r="K196" s="203" t="s">
        <v>125</v>
      </c>
      <c r="L196" s="45"/>
      <c r="M196" s="208" t="s">
        <v>19</v>
      </c>
      <c r="N196" s="209" t="s">
        <v>43</v>
      </c>
      <c r="O196" s="85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2" t="s">
        <v>126</v>
      </c>
      <c r="AT196" s="212" t="s">
        <v>121</v>
      </c>
      <c r="AU196" s="212" t="s">
        <v>82</v>
      </c>
      <c r="AY196" s="18" t="s">
        <v>119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8" t="s">
        <v>80</v>
      </c>
      <c r="BK196" s="213">
        <f>ROUND(I196*H196,2)</f>
        <v>0</v>
      </c>
      <c r="BL196" s="18" t="s">
        <v>126</v>
      </c>
      <c r="BM196" s="212" t="s">
        <v>285</v>
      </c>
    </row>
    <row r="197" s="2" customFormat="1">
      <c r="A197" s="39"/>
      <c r="B197" s="40"/>
      <c r="C197" s="41"/>
      <c r="D197" s="214" t="s">
        <v>128</v>
      </c>
      <c r="E197" s="41"/>
      <c r="F197" s="215" t="s">
        <v>286</v>
      </c>
      <c r="G197" s="41"/>
      <c r="H197" s="41"/>
      <c r="I197" s="216"/>
      <c r="J197" s="41"/>
      <c r="K197" s="41"/>
      <c r="L197" s="45"/>
      <c r="M197" s="217"/>
      <c r="N197" s="218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128</v>
      </c>
      <c r="AU197" s="18" t="s">
        <v>82</v>
      </c>
    </row>
    <row r="198" s="13" customFormat="1">
      <c r="A198" s="13"/>
      <c r="B198" s="219"/>
      <c r="C198" s="220"/>
      <c r="D198" s="221" t="s">
        <v>130</v>
      </c>
      <c r="E198" s="222" t="s">
        <v>19</v>
      </c>
      <c r="F198" s="223" t="s">
        <v>260</v>
      </c>
      <c r="G198" s="220"/>
      <c r="H198" s="222" t="s">
        <v>19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130</v>
      </c>
      <c r="AU198" s="229" t="s">
        <v>82</v>
      </c>
      <c r="AV198" s="13" t="s">
        <v>80</v>
      </c>
      <c r="AW198" s="13" t="s">
        <v>33</v>
      </c>
      <c r="AX198" s="13" t="s">
        <v>72</v>
      </c>
      <c r="AY198" s="229" t="s">
        <v>119</v>
      </c>
    </row>
    <row r="199" s="14" customFormat="1">
      <c r="A199" s="14"/>
      <c r="B199" s="230"/>
      <c r="C199" s="231"/>
      <c r="D199" s="221" t="s">
        <v>130</v>
      </c>
      <c r="E199" s="232" t="s">
        <v>19</v>
      </c>
      <c r="F199" s="233" t="s">
        <v>281</v>
      </c>
      <c r="G199" s="231"/>
      <c r="H199" s="234">
        <v>390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130</v>
      </c>
      <c r="AU199" s="240" t="s">
        <v>82</v>
      </c>
      <c r="AV199" s="14" t="s">
        <v>82</v>
      </c>
      <c r="AW199" s="14" t="s">
        <v>33</v>
      </c>
      <c r="AX199" s="14" t="s">
        <v>80</v>
      </c>
      <c r="AY199" s="240" t="s">
        <v>119</v>
      </c>
    </row>
    <row r="200" s="2" customFormat="1" ht="16.5" customHeight="1">
      <c r="A200" s="39"/>
      <c r="B200" s="40"/>
      <c r="C200" s="201" t="s">
        <v>287</v>
      </c>
      <c r="D200" s="201" t="s">
        <v>121</v>
      </c>
      <c r="E200" s="202" t="s">
        <v>288</v>
      </c>
      <c r="F200" s="203" t="s">
        <v>289</v>
      </c>
      <c r="G200" s="204" t="s">
        <v>124</v>
      </c>
      <c r="H200" s="205">
        <v>780</v>
      </c>
      <c r="I200" s="206"/>
      <c r="J200" s="207">
        <f>ROUND(I200*H200,2)</f>
        <v>0</v>
      </c>
      <c r="K200" s="203" t="s">
        <v>125</v>
      </c>
      <c r="L200" s="45"/>
      <c r="M200" s="208" t="s">
        <v>19</v>
      </c>
      <c r="N200" s="209" t="s">
        <v>43</v>
      </c>
      <c r="O200" s="85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2" t="s">
        <v>126</v>
      </c>
      <c r="AT200" s="212" t="s">
        <v>121</v>
      </c>
      <c r="AU200" s="212" t="s">
        <v>82</v>
      </c>
      <c r="AY200" s="18" t="s">
        <v>119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8" t="s">
        <v>80</v>
      </c>
      <c r="BK200" s="213">
        <f>ROUND(I200*H200,2)</f>
        <v>0</v>
      </c>
      <c r="BL200" s="18" t="s">
        <v>126</v>
      </c>
      <c r="BM200" s="212" t="s">
        <v>290</v>
      </c>
    </row>
    <row r="201" s="2" customFormat="1">
      <c r="A201" s="39"/>
      <c r="B201" s="40"/>
      <c r="C201" s="41"/>
      <c r="D201" s="214" t="s">
        <v>128</v>
      </c>
      <c r="E201" s="41"/>
      <c r="F201" s="215" t="s">
        <v>291</v>
      </c>
      <c r="G201" s="41"/>
      <c r="H201" s="41"/>
      <c r="I201" s="216"/>
      <c r="J201" s="41"/>
      <c r="K201" s="41"/>
      <c r="L201" s="45"/>
      <c r="M201" s="217"/>
      <c r="N201" s="218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128</v>
      </c>
      <c r="AU201" s="18" t="s">
        <v>82</v>
      </c>
    </row>
    <row r="202" s="13" customFormat="1">
      <c r="A202" s="13"/>
      <c r="B202" s="219"/>
      <c r="C202" s="220"/>
      <c r="D202" s="221" t="s">
        <v>130</v>
      </c>
      <c r="E202" s="222" t="s">
        <v>19</v>
      </c>
      <c r="F202" s="223" t="s">
        <v>260</v>
      </c>
      <c r="G202" s="220"/>
      <c r="H202" s="222" t="s">
        <v>19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130</v>
      </c>
      <c r="AU202" s="229" t="s">
        <v>82</v>
      </c>
      <c r="AV202" s="13" t="s">
        <v>80</v>
      </c>
      <c r="AW202" s="13" t="s">
        <v>33</v>
      </c>
      <c r="AX202" s="13" t="s">
        <v>72</v>
      </c>
      <c r="AY202" s="229" t="s">
        <v>119</v>
      </c>
    </row>
    <row r="203" s="14" customFormat="1">
      <c r="A203" s="14"/>
      <c r="B203" s="230"/>
      <c r="C203" s="231"/>
      <c r="D203" s="221" t="s">
        <v>130</v>
      </c>
      <c r="E203" s="232" t="s">
        <v>19</v>
      </c>
      <c r="F203" s="233" t="s">
        <v>261</v>
      </c>
      <c r="G203" s="231"/>
      <c r="H203" s="234">
        <v>780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130</v>
      </c>
      <c r="AU203" s="240" t="s">
        <v>82</v>
      </c>
      <c r="AV203" s="14" t="s">
        <v>82</v>
      </c>
      <c r="AW203" s="14" t="s">
        <v>33</v>
      </c>
      <c r="AX203" s="14" t="s">
        <v>80</v>
      </c>
      <c r="AY203" s="240" t="s">
        <v>119</v>
      </c>
    </row>
    <row r="204" s="2" customFormat="1" ht="24.15" customHeight="1">
      <c r="A204" s="39"/>
      <c r="B204" s="40"/>
      <c r="C204" s="201" t="s">
        <v>292</v>
      </c>
      <c r="D204" s="201" t="s">
        <v>121</v>
      </c>
      <c r="E204" s="202" t="s">
        <v>293</v>
      </c>
      <c r="F204" s="203" t="s">
        <v>294</v>
      </c>
      <c r="G204" s="204" t="s">
        <v>124</v>
      </c>
      <c r="H204" s="205">
        <v>49</v>
      </c>
      <c r="I204" s="206"/>
      <c r="J204" s="207">
        <f>ROUND(I204*H204,2)</f>
        <v>0</v>
      </c>
      <c r="K204" s="203" t="s">
        <v>125</v>
      </c>
      <c r="L204" s="45"/>
      <c r="M204" s="208" t="s">
        <v>19</v>
      </c>
      <c r="N204" s="209" t="s">
        <v>43</v>
      </c>
      <c r="O204" s="85"/>
      <c r="P204" s="210">
        <f>O204*H204</f>
        <v>0</v>
      </c>
      <c r="Q204" s="210">
        <v>0</v>
      </c>
      <c r="R204" s="210">
        <f>Q204*H204</f>
        <v>0</v>
      </c>
      <c r="S204" s="210">
        <v>0</v>
      </c>
      <c r="T204" s="21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2" t="s">
        <v>126</v>
      </c>
      <c r="AT204" s="212" t="s">
        <v>121</v>
      </c>
      <c r="AU204" s="212" t="s">
        <v>82</v>
      </c>
      <c r="AY204" s="18" t="s">
        <v>119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8" t="s">
        <v>80</v>
      </c>
      <c r="BK204" s="213">
        <f>ROUND(I204*H204,2)</f>
        <v>0</v>
      </c>
      <c r="BL204" s="18" t="s">
        <v>126</v>
      </c>
      <c r="BM204" s="212" t="s">
        <v>295</v>
      </c>
    </row>
    <row r="205" s="2" customFormat="1">
      <c r="A205" s="39"/>
      <c r="B205" s="40"/>
      <c r="C205" s="41"/>
      <c r="D205" s="214" t="s">
        <v>128</v>
      </c>
      <c r="E205" s="41"/>
      <c r="F205" s="215" t="s">
        <v>296</v>
      </c>
      <c r="G205" s="41"/>
      <c r="H205" s="41"/>
      <c r="I205" s="216"/>
      <c r="J205" s="41"/>
      <c r="K205" s="41"/>
      <c r="L205" s="45"/>
      <c r="M205" s="217"/>
      <c r="N205" s="218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128</v>
      </c>
      <c r="AU205" s="18" t="s">
        <v>82</v>
      </c>
    </row>
    <row r="206" s="13" customFormat="1">
      <c r="A206" s="13"/>
      <c r="B206" s="219"/>
      <c r="C206" s="220"/>
      <c r="D206" s="221" t="s">
        <v>130</v>
      </c>
      <c r="E206" s="222" t="s">
        <v>19</v>
      </c>
      <c r="F206" s="223" t="s">
        <v>253</v>
      </c>
      <c r="G206" s="220"/>
      <c r="H206" s="222" t="s">
        <v>19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130</v>
      </c>
      <c r="AU206" s="229" t="s">
        <v>82</v>
      </c>
      <c r="AV206" s="13" t="s">
        <v>80</v>
      </c>
      <c r="AW206" s="13" t="s">
        <v>33</v>
      </c>
      <c r="AX206" s="13" t="s">
        <v>72</v>
      </c>
      <c r="AY206" s="229" t="s">
        <v>119</v>
      </c>
    </row>
    <row r="207" s="14" customFormat="1">
      <c r="A207" s="14"/>
      <c r="B207" s="230"/>
      <c r="C207" s="231"/>
      <c r="D207" s="221" t="s">
        <v>130</v>
      </c>
      <c r="E207" s="232" t="s">
        <v>19</v>
      </c>
      <c r="F207" s="233" t="s">
        <v>254</v>
      </c>
      <c r="G207" s="231"/>
      <c r="H207" s="234">
        <v>49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130</v>
      </c>
      <c r="AU207" s="240" t="s">
        <v>82</v>
      </c>
      <c r="AV207" s="14" t="s">
        <v>82</v>
      </c>
      <c r="AW207" s="14" t="s">
        <v>33</v>
      </c>
      <c r="AX207" s="14" t="s">
        <v>80</v>
      </c>
      <c r="AY207" s="240" t="s">
        <v>119</v>
      </c>
    </row>
    <row r="208" s="2" customFormat="1" ht="24.15" customHeight="1">
      <c r="A208" s="39"/>
      <c r="B208" s="40"/>
      <c r="C208" s="201" t="s">
        <v>297</v>
      </c>
      <c r="D208" s="201" t="s">
        <v>121</v>
      </c>
      <c r="E208" s="202" t="s">
        <v>298</v>
      </c>
      <c r="F208" s="203" t="s">
        <v>299</v>
      </c>
      <c r="G208" s="204" t="s">
        <v>124</v>
      </c>
      <c r="H208" s="205">
        <v>390</v>
      </c>
      <c r="I208" s="206"/>
      <c r="J208" s="207">
        <f>ROUND(I208*H208,2)</f>
        <v>0</v>
      </c>
      <c r="K208" s="203" t="s">
        <v>125</v>
      </c>
      <c r="L208" s="45"/>
      <c r="M208" s="208" t="s">
        <v>19</v>
      </c>
      <c r="N208" s="209" t="s">
        <v>43</v>
      </c>
      <c r="O208" s="85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2" t="s">
        <v>126</v>
      </c>
      <c r="AT208" s="212" t="s">
        <v>121</v>
      </c>
      <c r="AU208" s="212" t="s">
        <v>82</v>
      </c>
      <c r="AY208" s="18" t="s">
        <v>119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8" t="s">
        <v>80</v>
      </c>
      <c r="BK208" s="213">
        <f>ROUND(I208*H208,2)</f>
        <v>0</v>
      </c>
      <c r="BL208" s="18" t="s">
        <v>126</v>
      </c>
      <c r="BM208" s="212" t="s">
        <v>300</v>
      </c>
    </row>
    <row r="209" s="2" customFormat="1">
      <c r="A209" s="39"/>
      <c r="B209" s="40"/>
      <c r="C209" s="41"/>
      <c r="D209" s="214" t="s">
        <v>128</v>
      </c>
      <c r="E209" s="41"/>
      <c r="F209" s="215" t="s">
        <v>301</v>
      </c>
      <c r="G209" s="41"/>
      <c r="H209" s="41"/>
      <c r="I209" s="216"/>
      <c r="J209" s="41"/>
      <c r="K209" s="41"/>
      <c r="L209" s="45"/>
      <c r="M209" s="217"/>
      <c r="N209" s="218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128</v>
      </c>
      <c r="AU209" s="18" t="s">
        <v>82</v>
      </c>
    </row>
    <row r="210" s="13" customFormat="1">
      <c r="A210" s="13"/>
      <c r="B210" s="219"/>
      <c r="C210" s="220"/>
      <c r="D210" s="221" t="s">
        <v>130</v>
      </c>
      <c r="E210" s="222" t="s">
        <v>19</v>
      </c>
      <c r="F210" s="223" t="s">
        <v>260</v>
      </c>
      <c r="G210" s="220"/>
      <c r="H210" s="222" t="s">
        <v>19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130</v>
      </c>
      <c r="AU210" s="229" t="s">
        <v>82</v>
      </c>
      <c r="AV210" s="13" t="s">
        <v>80</v>
      </c>
      <c r="AW210" s="13" t="s">
        <v>33</v>
      </c>
      <c r="AX210" s="13" t="s">
        <v>72</v>
      </c>
      <c r="AY210" s="229" t="s">
        <v>119</v>
      </c>
    </row>
    <row r="211" s="14" customFormat="1">
      <c r="A211" s="14"/>
      <c r="B211" s="230"/>
      <c r="C211" s="231"/>
      <c r="D211" s="221" t="s">
        <v>130</v>
      </c>
      <c r="E211" s="232" t="s">
        <v>19</v>
      </c>
      <c r="F211" s="233" t="s">
        <v>281</v>
      </c>
      <c r="G211" s="231"/>
      <c r="H211" s="234">
        <v>390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130</v>
      </c>
      <c r="AU211" s="240" t="s">
        <v>82</v>
      </c>
      <c r="AV211" s="14" t="s">
        <v>82</v>
      </c>
      <c r="AW211" s="14" t="s">
        <v>33</v>
      </c>
      <c r="AX211" s="14" t="s">
        <v>80</v>
      </c>
      <c r="AY211" s="240" t="s">
        <v>119</v>
      </c>
    </row>
    <row r="212" s="2" customFormat="1" ht="24.15" customHeight="1">
      <c r="A212" s="39"/>
      <c r="B212" s="40"/>
      <c r="C212" s="201" t="s">
        <v>302</v>
      </c>
      <c r="D212" s="201" t="s">
        <v>121</v>
      </c>
      <c r="E212" s="202" t="s">
        <v>303</v>
      </c>
      <c r="F212" s="203" t="s">
        <v>304</v>
      </c>
      <c r="G212" s="204" t="s">
        <v>124</v>
      </c>
      <c r="H212" s="205">
        <v>390</v>
      </c>
      <c r="I212" s="206"/>
      <c r="J212" s="207">
        <f>ROUND(I212*H212,2)</f>
        <v>0</v>
      </c>
      <c r="K212" s="203" t="s">
        <v>125</v>
      </c>
      <c r="L212" s="45"/>
      <c r="M212" s="208" t="s">
        <v>19</v>
      </c>
      <c r="N212" s="209" t="s">
        <v>43</v>
      </c>
      <c r="O212" s="85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2" t="s">
        <v>126</v>
      </c>
      <c r="AT212" s="212" t="s">
        <v>121</v>
      </c>
      <c r="AU212" s="212" t="s">
        <v>82</v>
      </c>
      <c r="AY212" s="18" t="s">
        <v>119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8" t="s">
        <v>80</v>
      </c>
      <c r="BK212" s="213">
        <f>ROUND(I212*H212,2)</f>
        <v>0</v>
      </c>
      <c r="BL212" s="18" t="s">
        <v>126</v>
      </c>
      <c r="BM212" s="212" t="s">
        <v>305</v>
      </c>
    </row>
    <row r="213" s="2" customFormat="1">
      <c r="A213" s="39"/>
      <c r="B213" s="40"/>
      <c r="C213" s="41"/>
      <c r="D213" s="214" t="s">
        <v>128</v>
      </c>
      <c r="E213" s="41"/>
      <c r="F213" s="215" t="s">
        <v>306</v>
      </c>
      <c r="G213" s="41"/>
      <c r="H213" s="41"/>
      <c r="I213" s="216"/>
      <c r="J213" s="41"/>
      <c r="K213" s="41"/>
      <c r="L213" s="45"/>
      <c r="M213" s="217"/>
      <c r="N213" s="218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128</v>
      </c>
      <c r="AU213" s="18" t="s">
        <v>82</v>
      </c>
    </row>
    <row r="214" s="13" customFormat="1">
      <c r="A214" s="13"/>
      <c r="B214" s="219"/>
      <c r="C214" s="220"/>
      <c r="D214" s="221" t="s">
        <v>130</v>
      </c>
      <c r="E214" s="222" t="s">
        <v>19</v>
      </c>
      <c r="F214" s="223" t="s">
        <v>260</v>
      </c>
      <c r="G214" s="220"/>
      <c r="H214" s="222" t="s">
        <v>19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130</v>
      </c>
      <c r="AU214" s="229" t="s">
        <v>82</v>
      </c>
      <c r="AV214" s="13" t="s">
        <v>80</v>
      </c>
      <c r="AW214" s="13" t="s">
        <v>33</v>
      </c>
      <c r="AX214" s="13" t="s">
        <v>72</v>
      </c>
      <c r="AY214" s="229" t="s">
        <v>119</v>
      </c>
    </row>
    <row r="215" s="14" customFormat="1">
      <c r="A215" s="14"/>
      <c r="B215" s="230"/>
      <c r="C215" s="231"/>
      <c r="D215" s="221" t="s">
        <v>130</v>
      </c>
      <c r="E215" s="232" t="s">
        <v>19</v>
      </c>
      <c r="F215" s="233" t="s">
        <v>281</v>
      </c>
      <c r="G215" s="231"/>
      <c r="H215" s="234">
        <v>390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130</v>
      </c>
      <c r="AU215" s="240" t="s">
        <v>82</v>
      </c>
      <c r="AV215" s="14" t="s">
        <v>82</v>
      </c>
      <c r="AW215" s="14" t="s">
        <v>33</v>
      </c>
      <c r="AX215" s="14" t="s">
        <v>80</v>
      </c>
      <c r="AY215" s="240" t="s">
        <v>119</v>
      </c>
    </row>
    <row r="216" s="2" customFormat="1" ht="44.25" customHeight="1">
      <c r="A216" s="39"/>
      <c r="B216" s="40"/>
      <c r="C216" s="201" t="s">
        <v>307</v>
      </c>
      <c r="D216" s="201" t="s">
        <v>121</v>
      </c>
      <c r="E216" s="202" t="s">
        <v>308</v>
      </c>
      <c r="F216" s="203" t="s">
        <v>309</v>
      </c>
      <c r="G216" s="204" t="s">
        <v>124</v>
      </c>
      <c r="H216" s="205">
        <v>170</v>
      </c>
      <c r="I216" s="206"/>
      <c r="J216" s="207">
        <f>ROUND(I216*H216,2)</f>
        <v>0</v>
      </c>
      <c r="K216" s="203" t="s">
        <v>125</v>
      </c>
      <c r="L216" s="45"/>
      <c r="M216" s="208" t="s">
        <v>19</v>
      </c>
      <c r="N216" s="209" t="s">
        <v>43</v>
      </c>
      <c r="O216" s="85"/>
      <c r="P216" s="210">
        <f>O216*H216</f>
        <v>0</v>
      </c>
      <c r="Q216" s="210">
        <v>0.089219999999999994</v>
      </c>
      <c r="R216" s="210">
        <f>Q216*H216</f>
        <v>15.167399999999999</v>
      </c>
      <c r="S216" s="210">
        <v>0</v>
      </c>
      <c r="T216" s="21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2" t="s">
        <v>126</v>
      </c>
      <c r="AT216" s="212" t="s">
        <v>121</v>
      </c>
      <c r="AU216" s="212" t="s">
        <v>82</v>
      </c>
      <c r="AY216" s="18" t="s">
        <v>119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8" t="s">
        <v>80</v>
      </c>
      <c r="BK216" s="213">
        <f>ROUND(I216*H216,2)</f>
        <v>0</v>
      </c>
      <c r="BL216" s="18" t="s">
        <v>126</v>
      </c>
      <c r="BM216" s="212" t="s">
        <v>310</v>
      </c>
    </row>
    <row r="217" s="2" customFormat="1">
      <c r="A217" s="39"/>
      <c r="B217" s="40"/>
      <c r="C217" s="41"/>
      <c r="D217" s="214" t="s">
        <v>128</v>
      </c>
      <c r="E217" s="41"/>
      <c r="F217" s="215" t="s">
        <v>311</v>
      </c>
      <c r="G217" s="41"/>
      <c r="H217" s="41"/>
      <c r="I217" s="216"/>
      <c r="J217" s="41"/>
      <c r="K217" s="41"/>
      <c r="L217" s="45"/>
      <c r="M217" s="217"/>
      <c r="N217" s="218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128</v>
      </c>
      <c r="AU217" s="18" t="s">
        <v>82</v>
      </c>
    </row>
    <row r="218" s="13" customFormat="1">
      <c r="A218" s="13"/>
      <c r="B218" s="219"/>
      <c r="C218" s="220"/>
      <c r="D218" s="221" t="s">
        <v>130</v>
      </c>
      <c r="E218" s="222" t="s">
        <v>19</v>
      </c>
      <c r="F218" s="223" t="s">
        <v>262</v>
      </c>
      <c r="G218" s="220"/>
      <c r="H218" s="222" t="s">
        <v>19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9" t="s">
        <v>130</v>
      </c>
      <c r="AU218" s="229" t="s">
        <v>82</v>
      </c>
      <c r="AV218" s="13" t="s">
        <v>80</v>
      </c>
      <c r="AW218" s="13" t="s">
        <v>33</v>
      </c>
      <c r="AX218" s="13" t="s">
        <v>72</v>
      </c>
      <c r="AY218" s="229" t="s">
        <v>119</v>
      </c>
    </row>
    <row r="219" s="14" customFormat="1">
      <c r="A219" s="14"/>
      <c r="B219" s="230"/>
      <c r="C219" s="231"/>
      <c r="D219" s="221" t="s">
        <v>130</v>
      </c>
      <c r="E219" s="232" t="s">
        <v>19</v>
      </c>
      <c r="F219" s="233" t="s">
        <v>263</v>
      </c>
      <c r="G219" s="231"/>
      <c r="H219" s="234">
        <v>170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130</v>
      </c>
      <c r="AU219" s="240" t="s">
        <v>82</v>
      </c>
      <c r="AV219" s="14" t="s">
        <v>82</v>
      </c>
      <c r="AW219" s="14" t="s">
        <v>33</v>
      </c>
      <c r="AX219" s="14" t="s">
        <v>80</v>
      </c>
      <c r="AY219" s="240" t="s">
        <v>119</v>
      </c>
    </row>
    <row r="220" s="2" customFormat="1" ht="16.5" customHeight="1">
      <c r="A220" s="39"/>
      <c r="B220" s="40"/>
      <c r="C220" s="252" t="s">
        <v>312</v>
      </c>
      <c r="D220" s="252" t="s">
        <v>230</v>
      </c>
      <c r="E220" s="253" t="s">
        <v>313</v>
      </c>
      <c r="F220" s="254" t="s">
        <v>314</v>
      </c>
      <c r="G220" s="255" t="s">
        <v>124</v>
      </c>
      <c r="H220" s="256">
        <v>172.38</v>
      </c>
      <c r="I220" s="257"/>
      <c r="J220" s="258">
        <f>ROUND(I220*H220,2)</f>
        <v>0</v>
      </c>
      <c r="K220" s="254" t="s">
        <v>125</v>
      </c>
      <c r="L220" s="259"/>
      <c r="M220" s="260" t="s">
        <v>19</v>
      </c>
      <c r="N220" s="261" t="s">
        <v>43</v>
      </c>
      <c r="O220" s="85"/>
      <c r="P220" s="210">
        <f>O220*H220</f>
        <v>0</v>
      </c>
      <c r="Q220" s="210">
        <v>0.13100000000000001</v>
      </c>
      <c r="R220" s="210">
        <f>Q220*H220</f>
        <v>22.581780000000002</v>
      </c>
      <c r="S220" s="210">
        <v>0</v>
      </c>
      <c r="T220" s="21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2" t="s">
        <v>132</v>
      </c>
      <c r="AT220" s="212" t="s">
        <v>230</v>
      </c>
      <c r="AU220" s="212" t="s">
        <v>82</v>
      </c>
      <c r="AY220" s="18" t="s">
        <v>119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8" t="s">
        <v>80</v>
      </c>
      <c r="BK220" s="213">
        <f>ROUND(I220*H220,2)</f>
        <v>0</v>
      </c>
      <c r="BL220" s="18" t="s">
        <v>126</v>
      </c>
      <c r="BM220" s="212" t="s">
        <v>315</v>
      </c>
    </row>
    <row r="221" s="14" customFormat="1">
      <c r="A221" s="14"/>
      <c r="B221" s="230"/>
      <c r="C221" s="231"/>
      <c r="D221" s="221" t="s">
        <v>130</v>
      </c>
      <c r="E221" s="232" t="s">
        <v>19</v>
      </c>
      <c r="F221" s="233" t="s">
        <v>316</v>
      </c>
      <c r="G221" s="231"/>
      <c r="H221" s="234">
        <v>169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130</v>
      </c>
      <c r="AU221" s="240" t="s">
        <v>82</v>
      </c>
      <c r="AV221" s="14" t="s">
        <v>82</v>
      </c>
      <c r="AW221" s="14" t="s">
        <v>33</v>
      </c>
      <c r="AX221" s="14" t="s">
        <v>80</v>
      </c>
      <c r="AY221" s="240" t="s">
        <v>119</v>
      </c>
    </row>
    <row r="222" s="14" customFormat="1">
      <c r="A222" s="14"/>
      <c r="B222" s="230"/>
      <c r="C222" s="231"/>
      <c r="D222" s="221" t="s">
        <v>130</v>
      </c>
      <c r="E222" s="231"/>
      <c r="F222" s="233" t="s">
        <v>317</v>
      </c>
      <c r="G222" s="231"/>
      <c r="H222" s="234">
        <v>172.38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130</v>
      </c>
      <c r="AU222" s="240" t="s">
        <v>82</v>
      </c>
      <c r="AV222" s="14" t="s">
        <v>82</v>
      </c>
      <c r="AW222" s="14" t="s">
        <v>4</v>
      </c>
      <c r="AX222" s="14" t="s">
        <v>80</v>
      </c>
      <c r="AY222" s="240" t="s">
        <v>119</v>
      </c>
    </row>
    <row r="223" s="2" customFormat="1" ht="16.5" customHeight="1">
      <c r="A223" s="39"/>
      <c r="B223" s="40"/>
      <c r="C223" s="252" t="s">
        <v>318</v>
      </c>
      <c r="D223" s="252" t="s">
        <v>230</v>
      </c>
      <c r="E223" s="253" t="s">
        <v>319</v>
      </c>
      <c r="F223" s="254" t="s">
        <v>320</v>
      </c>
      <c r="G223" s="255" t="s">
        <v>124</v>
      </c>
      <c r="H223" s="256">
        <v>1.02</v>
      </c>
      <c r="I223" s="257"/>
      <c r="J223" s="258">
        <f>ROUND(I223*H223,2)</f>
        <v>0</v>
      </c>
      <c r="K223" s="254" t="s">
        <v>125</v>
      </c>
      <c r="L223" s="259"/>
      <c r="M223" s="260" t="s">
        <v>19</v>
      </c>
      <c r="N223" s="261" t="s">
        <v>43</v>
      </c>
      <c r="O223" s="85"/>
      <c r="P223" s="210">
        <f>O223*H223</f>
        <v>0</v>
      </c>
      <c r="Q223" s="210">
        <v>0.13100000000000001</v>
      </c>
      <c r="R223" s="210">
        <f>Q223*H223</f>
        <v>0.13362000000000002</v>
      </c>
      <c r="S223" s="210">
        <v>0</v>
      </c>
      <c r="T223" s="21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2" t="s">
        <v>132</v>
      </c>
      <c r="AT223" s="212" t="s">
        <v>230</v>
      </c>
      <c r="AU223" s="212" t="s">
        <v>82</v>
      </c>
      <c r="AY223" s="18" t="s">
        <v>119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8" t="s">
        <v>80</v>
      </c>
      <c r="BK223" s="213">
        <f>ROUND(I223*H223,2)</f>
        <v>0</v>
      </c>
      <c r="BL223" s="18" t="s">
        <v>126</v>
      </c>
      <c r="BM223" s="212" t="s">
        <v>321</v>
      </c>
    </row>
    <row r="224" s="14" customFormat="1">
      <c r="A224" s="14"/>
      <c r="B224" s="230"/>
      <c r="C224" s="231"/>
      <c r="D224" s="221" t="s">
        <v>130</v>
      </c>
      <c r="E224" s="232" t="s">
        <v>19</v>
      </c>
      <c r="F224" s="233" t="s">
        <v>80</v>
      </c>
      <c r="G224" s="231"/>
      <c r="H224" s="234">
        <v>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130</v>
      </c>
      <c r="AU224" s="240" t="s">
        <v>82</v>
      </c>
      <c r="AV224" s="14" t="s">
        <v>82</v>
      </c>
      <c r="AW224" s="14" t="s">
        <v>33</v>
      </c>
      <c r="AX224" s="14" t="s">
        <v>80</v>
      </c>
      <c r="AY224" s="240" t="s">
        <v>119</v>
      </c>
    </row>
    <row r="225" s="14" customFormat="1">
      <c r="A225" s="14"/>
      <c r="B225" s="230"/>
      <c r="C225" s="231"/>
      <c r="D225" s="221" t="s">
        <v>130</v>
      </c>
      <c r="E225" s="231"/>
      <c r="F225" s="233" t="s">
        <v>322</v>
      </c>
      <c r="G225" s="231"/>
      <c r="H225" s="234">
        <v>1.02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130</v>
      </c>
      <c r="AU225" s="240" t="s">
        <v>82</v>
      </c>
      <c r="AV225" s="14" t="s">
        <v>82</v>
      </c>
      <c r="AW225" s="14" t="s">
        <v>4</v>
      </c>
      <c r="AX225" s="14" t="s">
        <v>80</v>
      </c>
      <c r="AY225" s="240" t="s">
        <v>119</v>
      </c>
    </row>
    <row r="226" s="2" customFormat="1" ht="44.25" customHeight="1">
      <c r="A226" s="39"/>
      <c r="B226" s="40"/>
      <c r="C226" s="201" t="s">
        <v>323</v>
      </c>
      <c r="D226" s="201" t="s">
        <v>121</v>
      </c>
      <c r="E226" s="202" t="s">
        <v>324</v>
      </c>
      <c r="F226" s="203" t="s">
        <v>325</v>
      </c>
      <c r="G226" s="204" t="s">
        <v>124</v>
      </c>
      <c r="H226" s="205">
        <v>170</v>
      </c>
      <c r="I226" s="206"/>
      <c r="J226" s="207">
        <f>ROUND(I226*H226,2)</f>
        <v>0</v>
      </c>
      <c r="K226" s="203" t="s">
        <v>125</v>
      </c>
      <c r="L226" s="45"/>
      <c r="M226" s="208" t="s">
        <v>19</v>
      </c>
      <c r="N226" s="209" t="s">
        <v>43</v>
      </c>
      <c r="O226" s="85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2" t="s">
        <v>126</v>
      </c>
      <c r="AT226" s="212" t="s">
        <v>121</v>
      </c>
      <c r="AU226" s="212" t="s">
        <v>82</v>
      </c>
      <c r="AY226" s="18" t="s">
        <v>119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8" t="s">
        <v>80</v>
      </c>
      <c r="BK226" s="213">
        <f>ROUND(I226*H226,2)</f>
        <v>0</v>
      </c>
      <c r="BL226" s="18" t="s">
        <v>126</v>
      </c>
      <c r="BM226" s="212" t="s">
        <v>326</v>
      </c>
    </row>
    <row r="227" s="2" customFormat="1">
      <c r="A227" s="39"/>
      <c r="B227" s="40"/>
      <c r="C227" s="41"/>
      <c r="D227" s="214" t="s">
        <v>128</v>
      </c>
      <c r="E227" s="41"/>
      <c r="F227" s="215" t="s">
        <v>327</v>
      </c>
      <c r="G227" s="41"/>
      <c r="H227" s="41"/>
      <c r="I227" s="216"/>
      <c r="J227" s="41"/>
      <c r="K227" s="41"/>
      <c r="L227" s="45"/>
      <c r="M227" s="217"/>
      <c r="N227" s="218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128</v>
      </c>
      <c r="AU227" s="18" t="s">
        <v>82</v>
      </c>
    </row>
    <row r="228" s="2" customFormat="1" ht="37.8" customHeight="1">
      <c r="A228" s="39"/>
      <c r="B228" s="40"/>
      <c r="C228" s="201" t="s">
        <v>328</v>
      </c>
      <c r="D228" s="201" t="s">
        <v>121</v>
      </c>
      <c r="E228" s="202" t="s">
        <v>329</v>
      </c>
      <c r="F228" s="203" t="s">
        <v>330</v>
      </c>
      <c r="G228" s="204" t="s">
        <v>124</v>
      </c>
      <c r="H228" s="205">
        <v>323</v>
      </c>
      <c r="I228" s="206"/>
      <c r="J228" s="207">
        <f>ROUND(I228*H228,2)</f>
        <v>0</v>
      </c>
      <c r="K228" s="203" t="s">
        <v>125</v>
      </c>
      <c r="L228" s="45"/>
      <c r="M228" s="208" t="s">
        <v>19</v>
      </c>
      <c r="N228" s="209" t="s">
        <v>43</v>
      </c>
      <c r="O228" s="85"/>
      <c r="P228" s="210">
        <f>O228*H228</f>
        <v>0</v>
      </c>
      <c r="Q228" s="210">
        <v>0.11162</v>
      </c>
      <c r="R228" s="210">
        <f>Q228*H228</f>
        <v>36.053260000000002</v>
      </c>
      <c r="S228" s="210">
        <v>0</v>
      </c>
      <c r="T228" s="21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2" t="s">
        <v>126</v>
      </c>
      <c r="AT228" s="212" t="s">
        <v>121</v>
      </c>
      <c r="AU228" s="212" t="s">
        <v>82</v>
      </c>
      <c r="AY228" s="18" t="s">
        <v>119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8" t="s">
        <v>80</v>
      </c>
      <c r="BK228" s="213">
        <f>ROUND(I228*H228,2)</f>
        <v>0</v>
      </c>
      <c r="BL228" s="18" t="s">
        <v>126</v>
      </c>
      <c r="BM228" s="212" t="s">
        <v>331</v>
      </c>
    </row>
    <row r="229" s="2" customFormat="1">
      <c r="A229" s="39"/>
      <c r="B229" s="40"/>
      <c r="C229" s="41"/>
      <c r="D229" s="214" t="s">
        <v>128</v>
      </c>
      <c r="E229" s="41"/>
      <c r="F229" s="215" t="s">
        <v>332</v>
      </c>
      <c r="G229" s="41"/>
      <c r="H229" s="41"/>
      <c r="I229" s="216"/>
      <c r="J229" s="41"/>
      <c r="K229" s="41"/>
      <c r="L229" s="45"/>
      <c r="M229" s="217"/>
      <c r="N229" s="218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128</v>
      </c>
      <c r="AU229" s="18" t="s">
        <v>82</v>
      </c>
    </row>
    <row r="230" s="13" customFormat="1">
      <c r="A230" s="13"/>
      <c r="B230" s="219"/>
      <c r="C230" s="220"/>
      <c r="D230" s="221" t="s">
        <v>130</v>
      </c>
      <c r="E230" s="222" t="s">
        <v>19</v>
      </c>
      <c r="F230" s="223" t="s">
        <v>269</v>
      </c>
      <c r="G230" s="220"/>
      <c r="H230" s="222" t="s">
        <v>19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130</v>
      </c>
      <c r="AU230" s="229" t="s">
        <v>82</v>
      </c>
      <c r="AV230" s="13" t="s">
        <v>80</v>
      </c>
      <c r="AW230" s="13" t="s">
        <v>33</v>
      </c>
      <c r="AX230" s="13" t="s">
        <v>72</v>
      </c>
      <c r="AY230" s="229" t="s">
        <v>119</v>
      </c>
    </row>
    <row r="231" s="14" customFormat="1">
      <c r="A231" s="14"/>
      <c r="B231" s="230"/>
      <c r="C231" s="231"/>
      <c r="D231" s="221" t="s">
        <v>130</v>
      </c>
      <c r="E231" s="232" t="s">
        <v>19</v>
      </c>
      <c r="F231" s="233" t="s">
        <v>270</v>
      </c>
      <c r="G231" s="231"/>
      <c r="H231" s="234">
        <v>323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130</v>
      </c>
      <c r="AU231" s="240" t="s">
        <v>82</v>
      </c>
      <c r="AV231" s="14" t="s">
        <v>82</v>
      </c>
      <c r="AW231" s="14" t="s">
        <v>33</v>
      </c>
      <c r="AX231" s="14" t="s">
        <v>80</v>
      </c>
      <c r="AY231" s="240" t="s">
        <v>119</v>
      </c>
    </row>
    <row r="232" s="2" customFormat="1" ht="16.5" customHeight="1">
      <c r="A232" s="39"/>
      <c r="B232" s="40"/>
      <c r="C232" s="252" t="s">
        <v>333</v>
      </c>
      <c r="D232" s="252" t="s">
        <v>230</v>
      </c>
      <c r="E232" s="253" t="s">
        <v>334</v>
      </c>
      <c r="F232" s="254" t="s">
        <v>335</v>
      </c>
      <c r="G232" s="255" t="s">
        <v>124</v>
      </c>
      <c r="H232" s="256">
        <v>326.23000000000002</v>
      </c>
      <c r="I232" s="257"/>
      <c r="J232" s="258">
        <f>ROUND(I232*H232,2)</f>
        <v>0</v>
      </c>
      <c r="K232" s="254" t="s">
        <v>125</v>
      </c>
      <c r="L232" s="259"/>
      <c r="M232" s="260" t="s">
        <v>19</v>
      </c>
      <c r="N232" s="261" t="s">
        <v>43</v>
      </c>
      <c r="O232" s="85"/>
      <c r="P232" s="210">
        <f>O232*H232</f>
        <v>0</v>
      </c>
      <c r="Q232" s="210">
        <v>0.17599999999999999</v>
      </c>
      <c r="R232" s="210">
        <f>Q232*H232</f>
        <v>57.41648</v>
      </c>
      <c r="S232" s="210">
        <v>0</v>
      </c>
      <c r="T232" s="21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2" t="s">
        <v>132</v>
      </c>
      <c r="AT232" s="212" t="s">
        <v>230</v>
      </c>
      <c r="AU232" s="212" t="s">
        <v>82</v>
      </c>
      <c r="AY232" s="18" t="s">
        <v>119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8" t="s">
        <v>80</v>
      </c>
      <c r="BK232" s="213">
        <f>ROUND(I232*H232,2)</f>
        <v>0</v>
      </c>
      <c r="BL232" s="18" t="s">
        <v>126</v>
      </c>
      <c r="BM232" s="212" t="s">
        <v>336</v>
      </c>
    </row>
    <row r="233" s="14" customFormat="1">
      <c r="A233" s="14"/>
      <c r="B233" s="230"/>
      <c r="C233" s="231"/>
      <c r="D233" s="221" t="s">
        <v>130</v>
      </c>
      <c r="E233" s="231"/>
      <c r="F233" s="233" t="s">
        <v>337</v>
      </c>
      <c r="G233" s="231"/>
      <c r="H233" s="234">
        <v>326.23000000000002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130</v>
      </c>
      <c r="AU233" s="240" t="s">
        <v>82</v>
      </c>
      <c r="AV233" s="14" t="s">
        <v>82</v>
      </c>
      <c r="AW233" s="14" t="s">
        <v>4</v>
      </c>
      <c r="AX233" s="14" t="s">
        <v>80</v>
      </c>
      <c r="AY233" s="240" t="s">
        <v>119</v>
      </c>
    </row>
    <row r="234" s="12" customFormat="1" ht="22.8" customHeight="1">
      <c r="A234" s="12"/>
      <c r="B234" s="185"/>
      <c r="C234" s="186"/>
      <c r="D234" s="187" t="s">
        <v>71</v>
      </c>
      <c r="E234" s="199" t="s">
        <v>132</v>
      </c>
      <c r="F234" s="199" t="s">
        <v>338</v>
      </c>
      <c r="G234" s="186"/>
      <c r="H234" s="186"/>
      <c r="I234" s="189"/>
      <c r="J234" s="200">
        <f>BK234</f>
        <v>0</v>
      </c>
      <c r="K234" s="186"/>
      <c r="L234" s="191"/>
      <c r="M234" s="192"/>
      <c r="N234" s="193"/>
      <c r="O234" s="193"/>
      <c r="P234" s="194">
        <f>SUM(P235:P289)</f>
        <v>0</v>
      </c>
      <c r="Q234" s="193"/>
      <c r="R234" s="194">
        <f>SUM(R235:R289)</f>
        <v>12.227255</v>
      </c>
      <c r="S234" s="193"/>
      <c r="T234" s="195">
        <f>SUM(T235:T289)</f>
        <v>1.9199999999999999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6" t="s">
        <v>80</v>
      </c>
      <c r="AT234" s="197" t="s">
        <v>71</v>
      </c>
      <c r="AU234" s="197" t="s">
        <v>80</v>
      </c>
      <c r="AY234" s="196" t="s">
        <v>119</v>
      </c>
      <c r="BK234" s="198">
        <f>SUM(BK235:BK289)</f>
        <v>0</v>
      </c>
    </row>
    <row r="235" s="2" customFormat="1" ht="16.5" customHeight="1">
      <c r="A235" s="39"/>
      <c r="B235" s="40"/>
      <c r="C235" s="201" t="s">
        <v>339</v>
      </c>
      <c r="D235" s="201" t="s">
        <v>121</v>
      </c>
      <c r="E235" s="202" t="s">
        <v>340</v>
      </c>
      <c r="F235" s="203" t="s">
        <v>341</v>
      </c>
      <c r="G235" s="204" t="s">
        <v>342</v>
      </c>
      <c r="H235" s="205">
        <v>1</v>
      </c>
      <c r="I235" s="206"/>
      <c r="J235" s="207">
        <f>ROUND(I235*H235,2)</f>
        <v>0</v>
      </c>
      <c r="K235" s="203" t="s">
        <v>19</v>
      </c>
      <c r="L235" s="45"/>
      <c r="M235" s="208" t="s">
        <v>19</v>
      </c>
      <c r="N235" s="209" t="s">
        <v>43</v>
      </c>
      <c r="O235" s="85"/>
      <c r="P235" s="210">
        <f>O235*H235</f>
        <v>0</v>
      </c>
      <c r="Q235" s="210">
        <v>0</v>
      </c>
      <c r="R235" s="210">
        <f>Q235*H235</f>
        <v>0</v>
      </c>
      <c r="S235" s="210">
        <v>1.9199999999999999</v>
      </c>
      <c r="T235" s="211">
        <f>S235*H235</f>
        <v>1.9199999999999999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2" t="s">
        <v>126</v>
      </c>
      <c r="AT235" s="212" t="s">
        <v>121</v>
      </c>
      <c r="AU235" s="212" t="s">
        <v>82</v>
      </c>
      <c r="AY235" s="18" t="s">
        <v>119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8" t="s">
        <v>80</v>
      </c>
      <c r="BK235" s="213">
        <f>ROUND(I235*H235,2)</f>
        <v>0</v>
      </c>
      <c r="BL235" s="18" t="s">
        <v>126</v>
      </c>
      <c r="BM235" s="212" t="s">
        <v>343</v>
      </c>
    </row>
    <row r="236" s="13" customFormat="1">
      <c r="A236" s="13"/>
      <c r="B236" s="219"/>
      <c r="C236" s="220"/>
      <c r="D236" s="221" t="s">
        <v>130</v>
      </c>
      <c r="E236" s="222" t="s">
        <v>19</v>
      </c>
      <c r="F236" s="223" t="s">
        <v>344</v>
      </c>
      <c r="G236" s="220"/>
      <c r="H236" s="222" t="s">
        <v>19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9" t="s">
        <v>130</v>
      </c>
      <c r="AU236" s="229" t="s">
        <v>82</v>
      </c>
      <c r="AV236" s="13" t="s">
        <v>80</v>
      </c>
      <c r="AW236" s="13" t="s">
        <v>33</v>
      </c>
      <c r="AX236" s="13" t="s">
        <v>72</v>
      </c>
      <c r="AY236" s="229" t="s">
        <v>119</v>
      </c>
    </row>
    <row r="237" s="14" customFormat="1">
      <c r="A237" s="14"/>
      <c r="B237" s="230"/>
      <c r="C237" s="231"/>
      <c r="D237" s="221" t="s">
        <v>130</v>
      </c>
      <c r="E237" s="232" t="s">
        <v>19</v>
      </c>
      <c r="F237" s="233" t="s">
        <v>80</v>
      </c>
      <c r="G237" s="231"/>
      <c r="H237" s="234">
        <v>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130</v>
      </c>
      <c r="AU237" s="240" t="s">
        <v>82</v>
      </c>
      <c r="AV237" s="14" t="s">
        <v>82</v>
      </c>
      <c r="AW237" s="14" t="s">
        <v>33</v>
      </c>
      <c r="AX237" s="14" t="s">
        <v>80</v>
      </c>
      <c r="AY237" s="240" t="s">
        <v>119</v>
      </c>
    </row>
    <row r="238" s="2" customFormat="1" ht="24.15" customHeight="1">
      <c r="A238" s="39"/>
      <c r="B238" s="40"/>
      <c r="C238" s="201" t="s">
        <v>345</v>
      </c>
      <c r="D238" s="201" t="s">
        <v>121</v>
      </c>
      <c r="E238" s="202" t="s">
        <v>346</v>
      </c>
      <c r="F238" s="203" t="s">
        <v>347</v>
      </c>
      <c r="G238" s="204" t="s">
        <v>169</v>
      </c>
      <c r="H238" s="205">
        <v>15</v>
      </c>
      <c r="I238" s="206"/>
      <c r="J238" s="207">
        <f>ROUND(I238*H238,2)</f>
        <v>0</v>
      </c>
      <c r="K238" s="203" t="s">
        <v>125</v>
      </c>
      <c r="L238" s="45"/>
      <c r="M238" s="208" t="s">
        <v>19</v>
      </c>
      <c r="N238" s="209" t="s">
        <v>43</v>
      </c>
      <c r="O238" s="85"/>
      <c r="P238" s="210">
        <f>O238*H238</f>
        <v>0</v>
      </c>
      <c r="Q238" s="210">
        <v>0</v>
      </c>
      <c r="R238" s="210">
        <f>Q238*H238</f>
        <v>0</v>
      </c>
      <c r="S238" s="210">
        <v>0</v>
      </c>
      <c r="T238" s="21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2" t="s">
        <v>126</v>
      </c>
      <c r="AT238" s="212" t="s">
        <v>121</v>
      </c>
      <c r="AU238" s="212" t="s">
        <v>82</v>
      </c>
      <c r="AY238" s="18" t="s">
        <v>119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8" t="s">
        <v>80</v>
      </c>
      <c r="BK238" s="213">
        <f>ROUND(I238*H238,2)</f>
        <v>0</v>
      </c>
      <c r="BL238" s="18" t="s">
        <v>126</v>
      </c>
      <c r="BM238" s="212" t="s">
        <v>348</v>
      </c>
    </row>
    <row r="239" s="2" customFormat="1">
      <c r="A239" s="39"/>
      <c r="B239" s="40"/>
      <c r="C239" s="41"/>
      <c r="D239" s="214" t="s">
        <v>128</v>
      </c>
      <c r="E239" s="41"/>
      <c r="F239" s="215" t="s">
        <v>349</v>
      </c>
      <c r="G239" s="41"/>
      <c r="H239" s="41"/>
      <c r="I239" s="216"/>
      <c r="J239" s="41"/>
      <c r="K239" s="41"/>
      <c r="L239" s="45"/>
      <c r="M239" s="217"/>
      <c r="N239" s="21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128</v>
      </c>
      <c r="AU239" s="18" t="s">
        <v>82</v>
      </c>
    </row>
    <row r="240" s="14" customFormat="1">
      <c r="A240" s="14"/>
      <c r="B240" s="230"/>
      <c r="C240" s="231"/>
      <c r="D240" s="221" t="s">
        <v>130</v>
      </c>
      <c r="E240" s="232" t="s">
        <v>19</v>
      </c>
      <c r="F240" s="233" t="s">
        <v>350</v>
      </c>
      <c r="G240" s="231"/>
      <c r="H240" s="234">
        <v>15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0" t="s">
        <v>130</v>
      </c>
      <c r="AU240" s="240" t="s">
        <v>82</v>
      </c>
      <c r="AV240" s="14" t="s">
        <v>82</v>
      </c>
      <c r="AW240" s="14" t="s">
        <v>33</v>
      </c>
      <c r="AX240" s="14" t="s">
        <v>80</v>
      </c>
      <c r="AY240" s="240" t="s">
        <v>119</v>
      </c>
    </row>
    <row r="241" s="2" customFormat="1" ht="21.75" customHeight="1">
      <c r="A241" s="39"/>
      <c r="B241" s="40"/>
      <c r="C241" s="201" t="s">
        <v>351</v>
      </c>
      <c r="D241" s="201" t="s">
        <v>121</v>
      </c>
      <c r="E241" s="202" t="s">
        <v>352</v>
      </c>
      <c r="F241" s="203" t="s">
        <v>353</v>
      </c>
      <c r="G241" s="204" t="s">
        <v>124</v>
      </c>
      <c r="H241" s="205">
        <v>30</v>
      </c>
      <c r="I241" s="206"/>
      <c r="J241" s="207">
        <f>ROUND(I241*H241,2)</f>
        <v>0</v>
      </c>
      <c r="K241" s="203" t="s">
        <v>125</v>
      </c>
      <c r="L241" s="45"/>
      <c r="M241" s="208" t="s">
        <v>19</v>
      </c>
      <c r="N241" s="209" t="s">
        <v>43</v>
      </c>
      <c r="O241" s="85"/>
      <c r="P241" s="210">
        <f>O241*H241</f>
        <v>0</v>
      </c>
      <c r="Q241" s="210">
        <v>0.00084000000000000003</v>
      </c>
      <c r="R241" s="210">
        <f>Q241*H241</f>
        <v>0.0252</v>
      </c>
      <c r="S241" s="210">
        <v>0</v>
      </c>
      <c r="T241" s="21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2" t="s">
        <v>126</v>
      </c>
      <c r="AT241" s="212" t="s">
        <v>121</v>
      </c>
      <c r="AU241" s="212" t="s">
        <v>82</v>
      </c>
      <c r="AY241" s="18" t="s">
        <v>119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8" t="s">
        <v>80</v>
      </c>
      <c r="BK241" s="213">
        <f>ROUND(I241*H241,2)</f>
        <v>0</v>
      </c>
      <c r="BL241" s="18" t="s">
        <v>126</v>
      </c>
      <c r="BM241" s="212" t="s">
        <v>354</v>
      </c>
    </row>
    <row r="242" s="2" customFormat="1">
      <c r="A242" s="39"/>
      <c r="B242" s="40"/>
      <c r="C242" s="41"/>
      <c r="D242" s="214" t="s">
        <v>128</v>
      </c>
      <c r="E242" s="41"/>
      <c r="F242" s="215" t="s">
        <v>355</v>
      </c>
      <c r="G242" s="41"/>
      <c r="H242" s="41"/>
      <c r="I242" s="216"/>
      <c r="J242" s="41"/>
      <c r="K242" s="41"/>
      <c r="L242" s="45"/>
      <c r="M242" s="217"/>
      <c r="N242" s="218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128</v>
      </c>
      <c r="AU242" s="18" t="s">
        <v>82</v>
      </c>
    </row>
    <row r="243" s="14" customFormat="1">
      <c r="A243" s="14"/>
      <c r="B243" s="230"/>
      <c r="C243" s="231"/>
      <c r="D243" s="221" t="s">
        <v>130</v>
      </c>
      <c r="E243" s="232" t="s">
        <v>19</v>
      </c>
      <c r="F243" s="233" t="s">
        <v>356</v>
      </c>
      <c r="G243" s="231"/>
      <c r="H243" s="234">
        <v>30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130</v>
      </c>
      <c r="AU243" s="240" t="s">
        <v>82</v>
      </c>
      <c r="AV243" s="14" t="s">
        <v>82</v>
      </c>
      <c r="AW243" s="14" t="s">
        <v>33</v>
      </c>
      <c r="AX243" s="14" t="s">
        <v>80</v>
      </c>
      <c r="AY243" s="240" t="s">
        <v>119</v>
      </c>
    </row>
    <row r="244" s="2" customFormat="1" ht="24.15" customHeight="1">
      <c r="A244" s="39"/>
      <c r="B244" s="40"/>
      <c r="C244" s="201" t="s">
        <v>357</v>
      </c>
      <c r="D244" s="201" t="s">
        <v>121</v>
      </c>
      <c r="E244" s="202" t="s">
        <v>358</v>
      </c>
      <c r="F244" s="203" t="s">
        <v>359</v>
      </c>
      <c r="G244" s="204" t="s">
        <v>124</v>
      </c>
      <c r="H244" s="205">
        <v>30</v>
      </c>
      <c r="I244" s="206"/>
      <c r="J244" s="207">
        <f>ROUND(I244*H244,2)</f>
        <v>0</v>
      </c>
      <c r="K244" s="203" t="s">
        <v>125</v>
      </c>
      <c r="L244" s="45"/>
      <c r="M244" s="208" t="s">
        <v>19</v>
      </c>
      <c r="N244" s="209" t="s">
        <v>43</v>
      </c>
      <c r="O244" s="85"/>
      <c r="P244" s="210">
        <f>O244*H244</f>
        <v>0</v>
      </c>
      <c r="Q244" s="210">
        <v>0</v>
      </c>
      <c r="R244" s="210">
        <f>Q244*H244</f>
        <v>0</v>
      </c>
      <c r="S244" s="210">
        <v>0</v>
      </c>
      <c r="T244" s="21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2" t="s">
        <v>126</v>
      </c>
      <c r="AT244" s="212" t="s">
        <v>121</v>
      </c>
      <c r="AU244" s="212" t="s">
        <v>82</v>
      </c>
      <c r="AY244" s="18" t="s">
        <v>119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8" t="s">
        <v>80</v>
      </c>
      <c r="BK244" s="213">
        <f>ROUND(I244*H244,2)</f>
        <v>0</v>
      </c>
      <c r="BL244" s="18" t="s">
        <v>126</v>
      </c>
      <c r="BM244" s="212" t="s">
        <v>360</v>
      </c>
    </row>
    <row r="245" s="2" customFormat="1">
      <c r="A245" s="39"/>
      <c r="B245" s="40"/>
      <c r="C245" s="41"/>
      <c r="D245" s="214" t="s">
        <v>128</v>
      </c>
      <c r="E245" s="41"/>
      <c r="F245" s="215" t="s">
        <v>361</v>
      </c>
      <c r="G245" s="41"/>
      <c r="H245" s="41"/>
      <c r="I245" s="216"/>
      <c r="J245" s="41"/>
      <c r="K245" s="41"/>
      <c r="L245" s="45"/>
      <c r="M245" s="217"/>
      <c r="N245" s="218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128</v>
      </c>
      <c r="AU245" s="18" t="s">
        <v>82</v>
      </c>
    </row>
    <row r="246" s="2" customFormat="1" ht="37.8" customHeight="1">
      <c r="A246" s="39"/>
      <c r="B246" s="40"/>
      <c r="C246" s="201" t="s">
        <v>362</v>
      </c>
      <c r="D246" s="201" t="s">
        <v>121</v>
      </c>
      <c r="E246" s="202" t="s">
        <v>363</v>
      </c>
      <c r="F246" s="203" t="s">
        <v>364</v>
      </c>
      <c r="G246" s="204" t="s">
        <v>169</v>
      </c>
      <c r="H246" s="205">
        <v>5.5</v>
      </c>
      <c r="I246" s="206"/>
      <c r="J246" s="207">
        <f>ROUND(I246*H246,2)</f>
        <v>0</v>
      </c>
      <c r="K246" s="203" t="s">
        <v>125</v>
      </c>
      <c r="L246" s="45"/>
      <c r="M246" s="208" t="s">
        <v>19</v>
      </c>
      <c r="N246" s="209" t="s">
        <v>43</v>
      </c>
      <c r="O246" s="85"/>
      <c r="P246" s="210">
        <f>O246*H246</f>
        <v>0</v>
      </c>
      <c r="Q246" s="210">
        <v>0</v>
      </c>
      <c r="R246" s="210">
        <f>Q246*H246</f>
        <v>0</v>
      </c>
      <c r="S246" s="210">
        <v>0</v>
      </c>
      <c r="T246" s="21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2" t="s">
        <v>126</v>
      </c>
      <c r="AT246" s="212" t="s">
        <v>121</v>
      </c>
      <c r="AU246" s="212" t="s">
        <v>82</v>
      </c>
      <c r="AY246" s="18" t="s">
        <v>119</v>
      </c>
      <c r="BE246" s="213">
        <f>IF(N246="základní",J246,0)</f>
        <v>0</v>
      </c>
      <c r="BF246" s="213">
        <f>IF(N246="snížená",J246,0)</f>
        <v>0</v>
      </c>
      <c r="BG246" s="213">
        <f>IF(N246="zákl. přenesená",J246,0)</f>
        <v>0</v>
      </c>
      <c r="BH246" s="213">
        <f>IF(N246="sníž. přenesená",J246,0)</f>
        <v>0</v>
      </c>
      <c r="BI246" s="213">
        <f>IF(N246="nulová",J246,0)</f>
        <v>0</v>
      </c>
      <c r="BJ246" s="18" t="s">
        <v>80</v>
      </c>
      <c r="BK246" s="213">
        <f>ROUND(I246*H246,2)</f>
        <v>0</v>
      </c>
      <c r="BL246" s="18" t="s">
        <v>126</v>
      </c>
      <c r="BM246" s="212" t="s">
        <v>365</v>
      </c>
    </row>
    <row r="247" s="2" customFormat="1">
      <c r="A247" s="39"/>
      <c r="B247" s="40"/>
      <c r="C247" s="41"/>
      <c r="D247" s="214" t="s">
        <v>128</v>
      </c>
      <c r="E247" s="41"/>
      <c r="F247" s="215" t="s">
        <v>366</v>
      </c>
      <c r="G247" s="41"/>
      <c r="H247" s="41"/>
      <c r="I247" s="216"/>
      <c r="J247" s="41"/>
      <c r="K247" s="41"/>
      <c r="L247" s="45"/>
      <c r="M247" s="217"/>
      <c r="N247" s="218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128</v>
      </c>
      <c r="AU247" s="18" t="s">
        <v>82</v>
      </c>
    </row>
    <row r="248" s="14" customFormat="1">
      <c r="A248" s="14"/>
      <c r="B248" s="230"/>
      <c r="C248" s="231"/>
      <c r="D248" s="221" t="s">
        <v>130</v>
      </c>
      <c r="E248" s="232" t="s">
        <v>19</v>
      </c>
      <c r="F248" s="233" t="s">
        <v>367</v>
      </c>
      <c r="G248" s="231"/>
      <c r="H248" s="234">
        <v>5.5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130</v>
      </c>
      <c r="AU248" s="240" t="s">
        <v>82</v>
      </c>
      <c r="AV248" s="14" t="s">
        <v>82</v>
      </c>
      <c r="AW248" s="14" t="s">
        <v>33</v>
      </c>
      <c r="AX248" s="14" t="s">
        <v>80</v>
      </c>
      <c r="AY248" s="240" t="s">
        <v>119</v>
      </c>
    </row>
    <row r="249" s="2" customFormat="1" ht="37.8" customHeight="1">
      <c r="A249" s="39"/>
      <c r="B249" s="40"/>
      <c r="C249" s="201" t="s">
        <v>368</v>
      </c>
      <c r="D249" s="201" t="s">
        <v>121</v>
      </c>
      <c r="E249" s="202" t="s">
        <v>369</v>
      </c>
      <c r="F249" s="203" t="s">
        <v>370</v>
      </c>
      <c r="G249" s="204" t="s">
        <v>169</v>
      </c>
      <c r="H249" s="205">
        <v>66</v>
      </c>
      <c r="I249" s="206"/>
      <c r="J249" s="207">
        <f>ROUND(I249*H249,2)</f>
        <v>0</v>
      </c>
      <c r="K249" s="203" t="s">
        <v>125</v>
      </c>
      <c r="L249" s="45"/>
      <c r="M249" s="208" t="s">
        <v>19</v>
      </c>
      <c r="N249" s="209" t="s">
        <v>43</v>
      </c>
      <c r="O249" s="85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2" t="s">
        <v>126</v>
      </c>
      <c r="AT249" s="212" t="s">
        <v>121</v>
      </c>
      <c r="AU249" s="212" t="s">
        <v>82</v>
      </c>
      <c r="AY249" s="18" t="s">
        <v>119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8" t="s">
        <v>80</v>
      </c>
      <c r="BK249" s="213">
        <f>ROUND(I249*H249,2)</f>
        <v>0</v>
      </c>
      <c r="BL249" s="18" t="s">
        <v>126</v>
      </c>
      <c r="BM249" s="212" t="s">
        <v>371</v>
      </c>
    </row>
    <row r="250" s="2" customFormat="1">
      <c r="A250" s="39"/>
      <c r="B250" s="40"/>
      <c r="C250" s="41"/>
      <c r="D250" s="214" t="s">
        <v>128</v>
      </c>
      <c r="E250" s="41"/>
      <c r="F250" s="215" t="s">
        <v>372</v>
      </c>
      <c r="G250" s="41"/>
      <c r="H250" s="41"/>
      <c r="I250" s="216"/>
      <c r="J250" s="41"/>
      <c r="K250" s="41"/>
      <c r="L250" s="45"/>
      <c r="M250" s="217"/>
      <c r="N250" s="218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128</v>
      </c>
      <c r="AU250" s="18" t="s">
        <v>82</v>
      </c>
    </row>
    <row r="251" s="14" customFormat="1">
      <c r="A251" s="14"/>
      <c r="B251" s="230"/>
      <c r="C251" s="231"/>
      <c r="D251" s="221" t="s">
        <v>130</v>
      </c>
      <c r="E251" s="232" t="s">
        <v>19</v>
      </c>
      <c r="F251" s="233" t="s">
        <v>373</v>
      </c>
      <c r="G251" s="231"/>
      <c r="H251" s="234">
        <v>66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130</v>
      </c>
      <c r="AU251" s="240" t="s">
        <v>82</v>
      </c>
      <c r="AV251" s="14" t="s">
        <v>82</v>
      </c>
      <c r="AW251" s="14" t="s">
        <v>33</v>
      </c>
      <c r="AX251" s="14" t="s">
        <v>80</v>
      </c>
      <c r="AY251" s="240" t="s">
        <v>119</v>
      </c>
    </row>
    <row r="252" s="2" customFormat="1" ht="24.15" customHeight="1">
      <c r="A252" s="39"/>
      <c r="B252" s="40"/>
      <c r="C252" s="201" t="s">
        <v>374</v>
      </c>
      <c r="D252" s="201" t="s">
        <v>121</v>
      </c>
      <c r="E252" s="202" t="s">
        <v>375</v>
      </c>
      <c r="F252" s="203" t="s">
        <v>376</v>
      </c>
      <c r="G252" s="204" t="s">
        <v>169</v>
      </c>
      <c r="H252" s="205">
        <v>5.5</v>
      </c>
      <c r="I252" s="206"/>
      <c r="J252" s="207">
        <f>ROUND(I252*H252,2)</f>
        <v>0</v>
      </c>
      <c r="K252" s="203" t="s">
        <v>125</v>
      </c>
      <c r="L252" s="45"/>
      <c r="M252" s="208" t="s">
        <v>19</v>
      </c>
      <c r="N252" s="209" t="s">
        <v>43</v>
      </c>
      <c r="O252" s="85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2" t="s">
        <v>126</v>
      </c>
      <c r="AT252" s="212" t="s">
        <v>121</v>
      </c>
      <c r="AU252" s="212" t="s">
        <v>82</v>
      </c>
      <c r="AY252" s="18" t="s">
        <v>119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8" t="s">
        <v>80</v>
      </c>
      <c r="BK252" s="213">
        <f>ROUND(I252*H252,2)</f>
        <v>0</v>
      </c>
      <c r="BL252" s="18" t="s">
        <v>126</v>
      </c>
      <c r="BM252" s="212" t="s">
        <v>377</v>
      </c>
    </row>
    <row r="253" s="2" customFormat="1">
      <c r="A253" s="39"/>
      <c r="B253" s="40"/>
      <c r="C253" s="41"/>
      <c r="D253" s="214" t="s">
        <v>128</v>
      </c>
      <c r="E253" s="41"/>
      <c r="F253" s="215" t="s">
        <v>378</v>
      </c>
      <c r="G253" s="41"/>
      <c r="H253" s="41"/>
      <c r="I253" s="216"/>
      <c r="J253" s="41"/>
      <c r="K253" s="41"/>
      <c r="L253" s="45"/>
      <c r="M253" s="217"/>
      <c r="N253" s="21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128</v>
      </c>
      <c r="AU253" s="18" t="s">
        <v>82</v>
      </c>
    </row>
    <row r="254" s="14" customFormat="1">
      <c r="A254" s="14"/>
      <c r="B254" s="230"/>
      <c r="C254" s="231"/>
      <c r="D254" s="221" t="s">
        <v>130</v>
      </c>
      <c r="E254" s="232" t="s">
        <v>19</v>
      </c>
      <c r="F254" s="233" t="s">
        <v>379</v>
      </c>
      <c r="G254" s="231"/>
      <c r="H254" s="234">
        <v>5.5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130</v>
      </c>
      <c r="AU254" s="240" t="s">
        <v>82</v>
      </c>
      <c r="AV254" s="14" t="s">
        <v>82</v>
      </c>
      <c r="AW254" s="14" t="s">
        <v>33</v>
      </c>
      <c r="AX254" s="14" t="s">
        <v>80</v>
      </c>
      <c r="AY254" s="240" t="s">
        <v>119</v>
      </c>
    </row>
    <row r="255" s="2" customFormat="1" ht="24.15" customHeight="1">
      <c r="A255" s="39"/>
      <c r="B255" s="40"/>
      <c r="C255" s="201" t="s">
        <v>380</v>
      </c>
      <c r="D255" s="201" t="s">
        <v>121</v>
      </c>
      <c r="E255" s="202" t="s">
        <v>212</v>
      </c>
      <c r="F255" s="203" t="s">
        <v>213</v>
      </c>
      <c r="G255" s="204" t="s">
        <v>214</v>
      </c>
      <c r="H255" s="205">
        <v>9.9000000000000004</v>
      </c>
      <c r="I255" s="206"/>
      <c r="J255" s="207">
        <f>ROUND(I255*H255,2)</f>
        <v>0</v>
      </c>
      <c r="K255" s="203" t="s">
        <v>125</v>
      </c>
      <c r="L255" s="45"/>
      <c r="M255" s="208" t="s">
        <v>19</v>
      </c>
      <c r="N255" s="209" t="s">
        <v>43</v>
      </c>
      <c r="O255" s="85"/>
      <c r="P255" s="210">
        <f>O255*H255</f>
        <v>0</v>
      </c>
      <c r="Q255" s="210">
        <v>0</v>
      </c>
      <c r="R255" s="210">
        <f>Q255*H255</f>
        <v>0</v>
      </c>
      <c r="S255" s="210">
        <v>0</v>
      </c>
      <c r="T255" s="21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2" t="s">
        <v>126</v>
      </c>
      <c r="AT255" s="212" t="s">
        <v>121</v>
      </c>
      <c r="AU255" s="212" t="s">
        <v>82</v>
      </c>
      <c r="AY255" s="18" t="s">
        <v>119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8" t="s">
        <v>80</v>
      </c>
      <c r="BK255" s="213">
        <f>ROUND(I255*H255,2)</f>
        <v>0</v>
      </c>
      <c r="BL255" s="18" t="s">
        <v>126</v>
      </c>
      <c r="BM255" s="212" t="s">
        <v>381</v>
      </c>
    </row>
    <row r="256" s="2" customFormat="1">
      <c r="A256" s="39"/>
      <c r="B256" s="40"/>
      <c r="C256" s="41"/>
      <c r="D256" s="214" t="s">
        <v>128</v>
      </c>
      <c r="E256" s="41"/>
      <c r="F256" s="215" t="s">
        <v>216</v>
      </c>
      <c r="G256" s="41"/>
      <c r="H256" s="41"/>
      <c r="I256" s="216"/>
      <c r="J256" s="41"/>
      <c r="K256" s="41"/>
      <c r="L256" s="45"/>
      <c r="M256" s="217"/>
      <c r="N256" s="21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128</v>
      </c>
      <c r="AU256" s="18" t="s">
        <v>82</v>
      </c>
    </row>
    <row r="257" s="14" customFormat="1">
      <c r="A257" s="14"/>
      <c r="B257" s="230"/>
      <c r="C257" s="231"/>
      <c r="D257" s="221" t="s">
        <v>130</v>
      </c>
      <c r="E257" s="232" t="s">
        <v>19</v>
      </c>
      <c r="F257" s="233" t="s">
        <v>382</v>
      </c>
      <c r="G257" s="231"/>
      <c r="H257" s="234">
        <v>9.9000000000000004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130</v>
      </c>
      <c r="AU257" s="240" t="s">
        <v>82</v>
      </c>
      <c r="AV257" s="14" t="s">
        <v>82</v>
      </c>
      <c r="AW257" s="14" t="s">
        <v>33</v>
      </c>
      <c r="AX257" s="14" t="s">
        <v>80</v>
      </c>
      <c r="AY257" s="240" t="s">
        <v>119</v>
      </c>
    </row>
    <row r="258" s="2" customFormat="1" ht="24.15" customHeight="1">
      <c r="A258" s="39"/>
      <c r="B258" s="40"/>
      <c r="C258" s="201" t="s">
        <v>383</v>
      </c>
      <c r="D258" s="201" t="s">
        <v>121</v>
      </c>
      <c r="E258" s="202" t="s">
        <v>219</v>
      </c>
      <c r="F258" s="203" t="s">
        <v>220</v>
      </c>
      <c r="G258" s="204" t="s">
        <v>169</v>
      </c>
      <c r="H258" s="205">
        <v>5.5</v>
      </c>
      <c r="I258" s="206"/>
      <c r="J258" s="207">
        <f>ROUND(I258*H258,2)</f>
        <v>0</v>
      </c>
      <c r="K258" s="203" t="s">
        <v>125</v>
      </c>
      <c r="L258" s="45"/>
      <c r="M258" s="208" t="s">
        <v>19</v>
      </c>
      <c r="N258" s="209" t="s">
        <v>43</v>
      </c>
      <c r="O258" s="85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2" t="s">
        <v>126</v>
      </c>
      <c r="AT258" s="212" t="s">
        <v>121</v>
      </c>
      <c r="AU258" s="212" t="s">
        <v>82</v>
      </c>
      <c r="AY258" s="18" t="s">
        <v>119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8" t="s">
        <v>80</v>
      </c>
      <c r="BK258" s="213">
        <f>ROUND(I258*H258,2)</f>
        <v>0</v>
      </c>
      <c r="BL258" s="18" t="s">
        <v>126</v>
      </c>
      <c r="BM258" s="212" t="s">
        <v>384</v>
      </c>
    </row>
    <row r="259" s="2" customFormat="1">
      <c r="A259" s="39"/>
      <c r="B259" s="40"/>
      <c r="C259" s="41"/>
      <c r="D259" s="214" t="s">
        <v>128</v>
      </c>
      <c r="E259" s="41"/>
      <c r="F259" s="215" t="s">
        <v>222</v>
      </c>
      <c r="G259" s="41"/>
      <c r="H259" s="41"/>
      <c r="I259" s="216"/>
      <c r="J259" s="41"/>
      <c r="K259" s="41"/>
      <c r="L259" s="45"/>
      <c r="M259" s="217"/>
      <c r="N259" s="218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128</v>
      </c>
      <c r="AU259" s="18" t="s">
        <v>82</v>
      </c>
    </row>
    <row r="260" s="2" customFormat="1" ht="24.15" customHeight="1">
      <c r="A260" s="39"/>
      <c r="B260" s="40"/>
      <c r="C260" s="201" t="s">
        <v>385</v>
      </c>
      <c r="D260" s="201" t="s">
        <v>121</v>
      </c>
      <c r="E260" s="202" t="s">
        <v>386</v>
      </c>
      <c r="F260" s="203" t="s">
        <v>387</v>
      </c>
      <c r="G260" s="204" t="s">
        <v>169</v>
      </c>
      <c r="H260" s="205">
        <v>9.5</v>
      </c>
      <c r="I260" s="206"/>
      <c r="J260" s="207">
        <f>ROUND(I260*H260,2)</f>
        <v>0</v>
      </c>
      <c r="K260" s="203" t="s">
        <v>125</v>
      </c>
      <c r="L260" s="45"/>
      <c r="M260" s="208" t="s">
        <v>19</v>
      </c>
      <c r="N260" s="209" t="s">
        <v>43</v>
      </c>
      <c r="O260" s="85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2" t="s">
        <v>126</v>
      </c>
      <c r="AT260" s="212" t="s">
        <v>121</v>
      </c>
      <c r="AU260" s="212" t="s">
        <v>82</v>
      </c>
      <c r="AY260" s="18" t="s">
        <v>119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8" t="s">
        <v>80</v>
      </c>
      <c r="BK260" s="213">
        <f>ROUND(I260*H260,2)</f>
        <v>0</v>
      </c>
      <c r="BL260" s="18" t="s">
        <v>126</v>
      </c>
      <c r="BM260" s="212" t="s">
        <v>388</v>
      </c>
    </row>
    <row r="261" s="2" customFormat="1">
      <c r="A261" s="39"/>
      <c r="B261" s="40"/>
      <c r="C261" s="41"/>
      <c r="D261" s="214" t="s">
        <v>128</v>
      </c>
      <c r="E261" s="41"/>
      <c r="F261" s="215" t="s">
        <v>389</v>
      </c>
      <c r="G261" s="41"/>
      <c r="H261" s="41"/>
      <c r="I261" s="216"/>
      <c r="J261" s="41"/>
      <c r="K261" s="41"/>
      <c r="L261" s="45"/>
      <c r="M261" s="217"/>
      <c r="N261" s="218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128</v>
      </c>
      <c r="AU261" s="18" t="s">
        <v>82</v>
      </c>
    </row>
    <row r="262" s="13" customFormat="1">
      <c r="A262" s="13"/>
      <c r="B262" s="219"/>
      <c r="C262" s="220"/>
      <c r="D262" s="221" t="s">
        <v>130</v>
      </c>
      <c r="E262" s="222" t="s">
        <v>19</v>
      </c>
      <c r="F262" s="223" t="s">
        <v>390</v>
      </c>
      <c r="G262" s="220"/>
      <c r="H262" s="222" t="s">
        <v>19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9" t="s">
        <v>130</v>
      </c>
      <c r="AU262" s="229" t="s">
        <v>82</v>
      </c>
      <c r="AV262" s="13" t="s">
        <v>80</v>
      </c>
      <c r="AW262" s="13" t="s">
        <v>33</v>
      </c>
      <c r="AX262" s="13" t="s">
        <v>72</v>
      </c>
      <c r="AY262" s="229" t="s">
        <v>119</v>
      </c>
    </row>
    <row r="263" s="14" customFormat="1">
      <c r="A263" s="14"/>
      <c r="B263" s="230"/>
      <c r="C263" s="231"/>
      <c r="D263" s="221" t="s">
        <v>130</v>
      </c>
      <c r="E263" s="232" t="s">
        <v>19</v>
      </c>
      <c r="F263" s="233" t="s">
        <v>391</v>
      </c>
      <c r="G263" s="231"/>
      <c r="H263" s="234">
        <v>9.5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130</v>
      </c>
      <c r="AU263" s="240" t="s">
        <v>82</v>
      </c>
      <c r="AV263" s="14" t="s">
        <v>82</v>
      </c>
      <c r="AW263" s="14" t="s">
        <v>33</v>
      </c>
      <c r="AX263" s="14" t="s">
        <v>72</v>
      </c>
      <c r="AY263" s="240" t="s">
        <v>119</v>
      </c>
    </row>
    <row r="264" s="15" customFormat="1">
      <c r="A264" s="15"/>
      <c r="B264" s="241"/>
      <c r="C264" s="242"/>
      <c r="D264" s="221" t="s">
        <v>130</v>
      </c>
      <c r="E264" s="243" t="s">
        <v>19</v>
      </c>
      <c r="F264" s="244" t="s">
        <v>146</v>
      </c>
      <c r="G264" s="242"/>
      <c r="H264" s="245">
        <v>9.5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1" t="s">
        <v>130</v>
      </c>
      <c r="AU264" s="251" t="s">
        <v>82</v>
      </c>
      <c r="AV264" s="15" t="s">
        <v>126</v>
      </c>
      <c r="AW264" s="15" t="s">
        <v>33</v>
      </c>
      <c r="AX264" s="15" t="s">
        <v>80</v>
      </c>
      <c r="AY264" s="251" t="s">
        <v>119</v>
      </c>
    </row>
    <row r="265" s="2" customFormat="1" ht="37.8" customHeight="1">
      <c r="A265" s="39"/>
      <c r="B265" s="40"/>
      <c r="C265" s="201" t="s">
        <v>392</v>
      </c>
      <c r="D265" s="201" t="s">
        <v>121</v>
      </c>
      <c r="E265" s="202" t="s">
        <v>393</v>
      </c>
      <c r="F265" s="203" t="s">
        <v>394</v>
      </c>
      <c r="G265" s="204" t="s">
        <v>169</v>
      </c>
      <c r="H265" s="205">
        <v>4</v>
      </c>
      <c r="I265" s="206"/>
      <c r="J265" s="207">
        <f>ROUND(I265*H265,2)</f>
        <v>0</v>
      </c>
      <c r="K265" s="203" t="s">
        <v>125</v>
      </c>
      <c r="L265" s="45"/>
      <c r="M265" s="208" t="s">
        <v>19</v>
      </c>
      <c r="N265" s="209" t="s">
        <v>43</v>
      </c>
      <c r="O265" s="85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2" t="s">
        <v>126</v>
      </c>
      <c r="AT265" s="212" t="s">
        <v>121</v>
      </c>
      <c r="AU265" s="212" t="s">
        <v>82</v>
      </c>
      <c r="AY265" s="18" t="s">
        <v>119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8" t="s">
        <v>80</v>
      </c>
      <c r="BK265" s="213">
        <f>ROUND(I265*H265,2)</f>
        <v>0</v>
      </c>
      <c r="BL265" s="18" t="s">
        <v>126</v>
      </c>
      <c r="BM265" s="212" t="s">
        <v>395</v>
      </c>
    </row>
    <row r="266" s="2" customFormat="1">
      <c r="A266" s="39"/>
      <c r="B266" s="40"/>
      <c r="C266" s="41"/>
      <c r="D266" s="214" t="s">
        <v>128</v>
      </c>
      <c r="E266" s="41"/>
      <c r="F266" s="215" t="s">
        <v>396</v>
      </c>
      <c r="G266" s="41"/>
      <c r="H266" s="41"/>
      <c r="I266" s="216"/>
      <c r="J266" s="41"/>
      <c r="K266" s="41"/>
      <c r="L266" s="45"/>
      <c r="M266" s="217"/>
      <c r="N266" s="218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128</v>
      </c>
      <c r="AU266" s="18" t="s">
        <v>82</v>
      </c>
    </row>
    <row r="267" s="14" customFormat="1">
      <c r="A267" s="14"/>
      <c r="B267" s="230"/>
      <c r="C267" s="231"/>
      <c r="D267" s="221" t="s">
        <v>130</v>
      </c>
      <c r="E267" s="232" t="s">
        <v>19</v>
      </c>
      <c r="F267" s="233" t="s">
        <v>397</v>
      </c>
      <c r="G267" s="231"/>
      <c r="H267" s="234">
        <v>4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130</v>
      </c>
      <c r="AU267" s="240" t="s">
        <v>82</v>
      </c>
      <c r="AV267" s="14" t="s">
        <v>82</v>
      </c>
      <c r="AW267" s="14" t="s">
        <v>33</v>
      </c>
      <c r="AX267" s="14" t="s">
        <v>72</v>
      </c>
      <c r="AY267" s="240" t="s">
        <v>119</v>
      </c>
    </row>
    <row r="268" s="15" customFormat="1">
      <c r="A268" s="15"/>
      <c r="B268" s="241"/>
      <c r="C268" s="242"/>
      <c r="D268" s="221" t="s">
        <v>130</v>
      </c>
      <c r="E268" s="243" t="s">
        <v>19</v>
      </c>
      <c r="F268" s="244" t="s">
        <v>146</v>
      </c>
      <c r="G268" s="242"/>
      <c r="H268" s="245">
        <v>4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1" t="s">
        <v>130</v>
      </c>
      <c r="AU268" s="251" t="s">
        <v>82</v>
      </c>
      <c r="AV268" s="15" t="s">
        <v>126</v>
      </c>
      <c r="AW268" s="15" t="s">
        <v>33</v>
      </c>
      <c r="AX268" s="15" t="s">
        <v>80</v>
      </c>
      <c r="AY268" s="251" t="s">
        <v>119</v>
      </c>
    </row>
    <row r="269" s="2" customFormat="1" ht="16.5" customHeight="1">
      <c r="A269" s="39"/>
      <c r="B269" s="40"/>
      <c r="C269" s="252" t="s">
        <v>398</v>
      </c>
      <c r="D269" s="252" t="s">
        <v>230</v>
      </c>
      <c r="E269" s="253" t="s">
        <v>399</v>
      </c>
      <c r="F269" s="254" t="s">
        <v>400</v>
      </c>
      <c r="G269" s="255" t="s">
        <v>214</v>
      </c>
      <c r="H269" s="256">
        <v>8</v>
      </c>
      <c r="I269" s="257"/>
      <c r="J269" s="258">
        <f>ROUND(I269*H269,2)</f>
        <v>0</v>
      </c>
      <c r="K269" s="254" t="s">
        <v>125</v>
      </c>
      <c r="L269" s="259"/>
      <c r="M269" s="260" t="s">
        <v>19</v>
      </c>
      <c r="N269" s="261" t="s">
        <v>43</v>
      </c>
      <c r="O269" s="85"/>
      <c r="P269" s="210">
        <f>O269*H269</f>
        <v>0</v>
      </c>
      <c r="Q269" s="210">
        <v>1</v>
      </c>
      <c r="R269" s="210">
        <f>Q269*H269</f>
        <v>8</v>
      </c>
      <c r="S269" s="210">
        <v>0</v>
      </c>
      <c r="T269" s="21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2" t="s">
        <v>132</v>
      </c>
      <c r="AT269" s="212" t="s">
        <v>230</v>
      </c>
      <c r="AU269" s="212" t="s">
        <v>82</v>
      </c>
      <c r="AY269" s="18" t="s">
        <v>119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8" t="s">
        <v>80</v>
      </c>
      <c r="BK269" s="213">
        <f>ROUND(I269*H269,2)</f>
        <v>0</v>
      </c>
      <c r="BL269" s="18" t="s">
        <v>126</v>
      </c>
      <c r="BM269" s="212" t="s">
        <v>401</v>
      </c>
    </row>
    <row r="270" s="14" customFormat="1">
      <c r="A270" s="14"/>
      <c r="B270" s="230"/>
      <c r="C270" s="231"/>
      <c r="D270" s="221" t="s">
        <v>130</v>
      </c>
      <c r="E270" s="232" t="s">
        <v>19</v>
      </c>
      <c r="F270" s="233" t="s">
        <v>126</v>
      </c>
      <c r="G270" s="231"/>
      <c r="H270" s="234">
        <v>4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130</v>
      </c>
      <c r="AU270" s="240" t="s">
        <v>82</v>
      </c>
      <c r="AV270" s="14" t="s">
        <v>82</v>
      </c>
      <c r="AW270" s="14" t="s">
        <v>33</v>
      </c>
      <c r="AX270" s="14" t="s">
        <v>80</v>
      </c>
      <c r="AY270" s="240" t="s">
        <v>119</v>
      </c>
    </row>
    <row r="271" s="14" customFormat="1">
      <c r="A271" s="14"/>
      <c r="B271" s="230"/>
      <c r="C271" s="231"/>
      <c r="D271" s="221" t="s">
        <v>130</v>
      </c>
      <c r="E271" s="231"/>
      <c r="F271" s="233" t="s">
        <v>402</v>
      </c>
      <c r="G271" s="231"/>
      <c r="H271" s="234">
        <v>8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130</v>
      </c>
      <c r="AU271" s="240" t="s">
        <v>82</v>
      </c>
      <c r="AV271" s="14" t="s">
        <v>82</v>
      </c>
      <c r="AW271" s="14" t="s">
        <v>4</v>
      </c>
      <c r="AX271" s="14" t="s">
        <v>80</v>
      </c>
      <c r="AY271" s="240" t="s">
        <v>119</v>
      </c>
    </row>
    <row r="272" s="2" customFormat="1" ht="21.75" customHeight="1">
      <c r="A272" s="39"/>
      <c r="B272" s="40"/>
      <c r="C272" s="201" t="s">
        <v>254</v>
      </c>
      <c r="D272" s="201" t="s">
        <v>121</v>
      </c>
      <c r="E272" s="202" t="s">
        <v>403</v>
      </c>
      <c r="F272" s="203" t="s">
        <v>404</v>
      </c>
      <c r="G272" s="204" t="s">
        <v>169</v>
      </c>
      <c r="H272" s="205">
        <v>1.5</v>
      </c>
      <c r="I272" s="206"/>
      <c r="J272" s="207">
        <f>ROUND(I272*H272,2)</f>
        <v>0</v>
      </c>
      <c r="K272" s="203" t="s">
        <v>125</v>
      </c>
      <c r="L272" s="45"/>
      <c r="M272" s="208" t="s">
        <v>19</v>
      </c>
      <c r="N272" s="209" t="s">
        <v>43</v>
      </c>
      <c r="O272" s="85"/>
      <c r="P272" s="210">
        <f>O272*H272</f>
        <v>0</v>
      </c>
      <c r="Q272" s="210">
        <v>1.8907700000000001</v>
      </c>
      <c r="R272" s="210">
        <f>Q272*H272</f>
        <v>2.8361550000000002</v>
      </c>
      <c r="S272" s="210">
        <v>0</v>
      </c>
      <c r="T272" s="21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2" t="s">
        <v>126</v>
      </c>
      <c r="AT272" s="212" t="s">
        <v>121</v>
      </c>
      <c r="AU272" s="212" t="s">
        <v>82</v>
      </c>
      <c r="AY272" s="18" t="s">
        <v>119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8" t="s">
        <v>80</v>
      </c>
      <c r="BK272" s="213">
        <f>ROUND(I272*H272,2)</f>
        <v>0</v>
      </c>
      <c r="BL272" s="18" t="s">
        <v>126</v>
      </c>
      <c r="BM272" s="212" t="s">
        <v>405</v>
      </c>
    </row>
    <row r="273" s="2" customFormat="1">
      <c r="A273" s="39"/>
      <c r="B273" s="40"/>
      <c r="C273" s="41"/>
      <c r="D273" s="214" t="s">
        <v>128</v>
      </c>
      <c r="E273" s="41"/>
      <c r="F273" s="215" t="s">
        <v>406</v>
      </c>
      <c r="G273" s="41"/>
      <c r="H273" s="41"/>
      <c r="I273" s="216"/>
      <c r="J273" s="41"/>
      <c r="K273" s="41"/>
      <c r="L273" s="45"/>
      <c r="M273" s="217"/>
      <c r="N273" s="218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128</v>
      </c>
      <c r="AU273" s="18" t="s">
        <v>82</v>
      </c>
    </row>
    <row r="274" s="14" customFormat="1">
      <c r="A274" s="14"/>
      <c r="B274" s="230"/>
      <c r="C274" s="231"/>
      <c r="D274" s="221" t="s">
        <v>130</v>
      </c>
      <c r="E274" s="232" t="s">
        <v>19</v>
      </c>
      <c r="F274" s="233" t="s">
        <v>407</v>
      </c>
      <c r="G274" s="231"/>
      <c r="H274" s="234">
        <v>1.5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130</v>
      </c>
      <c r="AU274" s="240" t="s">
        <v>82</v>
      </c>
      <c r="AV274" s="14" t="s">
        <v>82</v>
      </c>
      <c r="AW274" s="14" t="s">
        <v>33</v>
      </c>
      <c r="AX274" s="14" t="s">
        <v>72</v>
      </c>
      <c r="AY274" s="240" t="s">
        <v>119</v>
      </c>
    </row>
    <row r="275" s="15" customFormat="1">
      <c r="A275" s="15"/>
      <c r="B275" s="241"/>
      <c r="C275" s="242"/>
      <c r="D275" s="221" t="s">
        <v>130</v>
      </c>
      <c r="E275" s="243" t="s">
        <v>19</v>
      </c>
      <c r="F275" s="244" t="s">
        <v>146</v>
      </c>
      <c r="G275" s="242"/>
      <c r="H275" s="245">
        <v>1.5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1" t="s">
        <v>130</v>
      </c>
      <c r="AU275" s="251" t="s">
        <v>82</v>
      </c>
      <c r="AV275" s="15" t="s">
        <v>126</v>
      </c>
      <c r="AW275" s="15" t="s">
        <v>33</v>
      </c>
      <c r="AX275" s="15" t="s">
        <v>80</v>
      </c>
      <c r="AY275" s="251" t="s">
        <v>119</v>
      </c>
    </row>
    <row r="276" s="2" customFormat="1" ht="24.15" customHeight="1">
      <c r="A276" s="39"/>
      <c r="B276" s="40"/>
      <c r="C276" s="201" t="s">
        <v>408</v>
      </c>
      <c r="D276" s="201" t="s">
        <v>121</v>
      </c>
      <c r="E276" s="202" t="s">
        <v>409</v>
      </c>
      <c r="F276" s="203" t="s">
        <v>410</v>
      </c>
      <c r="G276" s="204" t="s">
        <v>159</v>
      </c>
      <c r="H276" s="205">
        <v>10</v>
      </c>
      <c r="I276" s="206"/>
      <c r="J276" s="207">
        <f>ROUND(I276*H276,2)</f>
        <v>0</v>
      </c>
      <c r="K276" s="203" t="s">
        <v>125</v>
      </c>
      <c r="L276" s="45"/>
      <c r="M276" s="208" t="s">
        <v>19</v>
      </c>
      <c r="N276" s="209" t="s">
        <v>43</v>
      </c>
      <c r="O276" s="85"/>
      <c r="P276" s="210">
        <f>O276*H276</f>
        <v>0</v>
      </c>
      <c r="Q276" s="210">
        <v>0.0027599999999999999</v>
      </c>
      <c r="R276" s="210">
        <f>Q276*H276</f>
        <v>0.0276</v>
      </c>
      <c r="S276" s="210">
        <v>0</v>
      </c>
      <c r="T276" s="21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2" t="s">
        <v>126</v>
      </c>
      <c r="AT276" s="212" t="s">
        <v>121</v>
      </c>
      <c r="AU276" s="212" t="s">
        <v>82</v>
      </c>
      <c r="AY276" s="18" t="s">
        <v>119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18" t="s">
        <v>80</v>
      </c>
      <c r="BK276" s="213">
        <f>ROUND(I276*H276,2)</f>
        <v>0</v>
      </c>
      <c r="BL276" s="18" t="s">
        <v>126</v>
      </c>
      <c r="BM276" s="212" t="s">
        <v>411</v>
      </c>
    </row>
    <row r="277" s="2" customFormat="1">
      <c r="A277" s="39"/>
      <c r="B277" s="40"/>
      <c r="C277" s="41"/>
      <c r="D277" s="214" t="s">
        <v>128</v>
      </c>
      <c r="E277" s="41"/>
      <c r="F277" s="215" t="s">
        <v>412</v>
      </c>
      <c r="G277" s="41"/>
      <c r="H277" s="41"/>
      <c r="I277" s="216"/>
      <c r="J277" s="41"/>
      <c r="K277" s="41"/>
      <c r="L277" s="45"/>
      <c r="M277" s="217"/>
      <c r="N277" s="21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128</v>
      </c>
      <c r="AU277" s="18" t="s">
        <v>82</v>
      </c>
    </row>
    <row r="278" s="14" customFormat="1">
      <c r="A278" s="14"/>
      <c r="B278" s="230"/>
      <c r="C278" s="231"/>
      <c r="D278" s="221" t="s">
        <v>130</v>
      </c>
      <c r="E278" s="232" t="s">
        <v>19</v>
      </c>
      <c r="F278" s="233" t="s">
        <v>181</v>
      </c>
      <c r="G278" s="231"/>
      <c r="H278" s="234">
        <v>10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130</v>
      </c>
      <c r="AU278" s="240" t="s">
        <v>82</v>
      </c>
      <c r="AV278" s="14" t="s">
        <v>82</v>
      </c>
      <c r="AW278" s="14" t="s">
        <v>33</v>
      </c>
      <c r="AX278" s="14" t="s">
        <v>80</v>
      </c>
      <c r="AY278" s="240" t="s">
        <v>119</v>
      </c>
    </row>
    <row r="279" s="2" customFormat="1" ht="16.5" customHeight="1">
      <c r="A279" s="39"/>
      <c r="B279" s="40"/>
      <c r="C279" s="201" t="s">
        <v>413</v>
      </c>
      <c r="D279" s="201" t="s">
        <v>121</v>
      </c>
      <c r="E279" s="202" t="s">
        <v>414</v>
      </c>
      <c r="F279" s="203" t="s">
        <v>415</v>
      </c>
      <c r="G279" s="204" t="s">
        <v>159</v>
      </c>
      <c r="H279" s="205">
        <v>10</v>
      </c>
      <c r="I279" s="206"/>
      <c r="J279" s="207">
        <f>ROUND(I279*H279,2)</f>
        <v>0</v>
      </c>
      <c r="K279" s="203" t="s">
        <v>125</v>
      </c>
      <c r="L279" s="45"/>
      <c r="M279" s="208" t="s">
        <v>19</v>
      </c>
      <c r="N279" s="209" t="s">
        <v>43</v>
      </c>
      <c r="O279" s="85"/>
      <c r="P279" s="210">
        <f>O279*H279</f>
        <v>0</v>
      </c>
      <c r="Q279" s="210">
        <v>0</v>
      </c>
      <c r="R279" s="210">
        <f>Q279*H279</f>
        <v>0</v>
      </c>
      <c r="S279" s="210">
        <v>0</v>
      </c>
      <c r="T279" s="21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2" t="s">
        <v>126</v>
      </c>
      <c r="AT279" s="212" t="s">
        <v>121</v>
      </c>
      <c r="AU279" s="212" t="s">
        <v>82</v>
      </c>
      <c r="AY279" s="18" t="s">
        <v>119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18" t="s">
        <v>80</v>
      </c>
      <c r="BK279" s="213">
        <f>ROUND(I279*H279,2)</f>
        <v>0</v>
      </c>
      <c r="BL279" s="18" t="s">
        <v>126</v>
      </c>
      <c r="BM279" s="212" t="s">
        <v>416</v>
      </c>
    </row>
    <row r="280" s="2" customFormat="1">
      <c r="A280" s="39"/>
      <c r="B280" s="40"/>
      <c r="C280" s="41"/>
      <c r="D280" s="214" t="s">
        <v>128</v>
      </c>
      <c r="E280" s="41"/>
      <c r="F280" s="215" t="s">
        <v>417</v>
      </c>
      <c r="G280" s="41"/>
      <c r="H280" s="41"/>
      <c r="I280" s="216"/>
      <c r="J280" s="41"/>
      <c r="K280" s="41"/>
      <c r="L280" s="45"/>
      <c r="M280" s="217"/>
      <c r="N280" s="218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128</v>
      </c>
      <c r="AU280" s="18" t="s">
        <v>82</v>
      </c>
    </row>
    <row r="281" s="14" customFormat="1">
      <c r="A281" s="14"/>
      <c r="B281" s="230"/>
      <c r="C281" s="231"/>
      <c r="D281" s="221" t="s">
        <v>130</v>
      </c>
      <c r="E281" s="232" t="s">
        <v>19</v>
      </c>
      <c r="F281" s="233" t="s">
        <v>181</v>
      </c>
      <c r="G281" s="231"/>
      <c r="H281" s="234">
        <v>10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0" t="s">
        <v>130</v>
      </c>
      <c r="AU281" s="240" t="s">
        <v>82</v>
      </c>
      <c r="AV281" s="14" t="s">
        <v>82</v>
      </c>
      <c r="AW281" s="14" t="s">
        <v>33</v>
      </c>
      <c r="AX281" s="14" t="s">
        <v>80</v>
      </c>
      <c r="AY281" s="240" t="s">
        <v>119</v>
      </c>
    </row>
    <row r="282" s="2" customFormat="1" ht="16.5" customHeight="1">
      <c r="A282" s="39"/>
      <c r="B282" s="40"/>
      <c r="C282" s="201" t="s">
        <v>418</v>
      </c>
      <c r="D282" s="201" t="s">
        <v>121</v>
      </c>
      <c r="E282" s="202" t="s">
        <v>419</v>
      </c>
      <c r="F282" s="203" t="s">
        <v>420</v>
      </c>
      <c r="G282" s="204" t="s">
        <v>159</v>
      </c>
      <c r="H282" s="205">
        <v>10</v>
      </c>
      <c r="I282" s="206"/>
      <c r="J282" s="207">
        <f>ROUND(I282*H282,2)</f>
        <v>0</v>
      </c>
      <c r="K282" s="203" t="s">
        <v>125</v>
      </c>
      <c r="L282" s="45"/>
      <c r="M282" s="208" t="s">
        <v>19</v>
      </c>
      <c r="N282" s="209" t="s">
        <v>43</v>
      </c>
      <c r="O282" s="85"/>
      <c r="P282" s="210">
        <f>O282*H282</f>
        <v>0</v>
      </c>
      <c r="Q282" s="210">
        <v>6.9999999999999994E-05</v>
      </c>
      <c r="R282" s="210">
        <f>Q282*H282</f>
        <v>0.00069999999999999988</v>
      </c>
      <c r="S282" s="210">
        <v>0</v>
      </c>
      <c r="T282" s="21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2" t="s">
        <v>126</v>
      </c>
      <c r="AT282" s="212" t="s">
        <v>121</v>
      </c>
      <c r="AU282" s="212" t="s">
        <v>82</v>
      </c>
      <c r="AY282" s="18" t="s">
        <v>119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8" t="s">
        <v>80</v>
      </c>
      <c r="BK282" s="213">
        <f>ROUND(I282*H282,2)</f>
        <v>0</v>
      </c>
      <c r="BL282" s="18" t="s">
        <v>126</v>
      </c>
      <c r="BM282" s="212" t="s">
        <v>421</v>
      </c>
    </row>
    <row r="283" s="2" customFormat="1">
      <c r="A283" s="39"/>
      <c r="B283" s="40"/>
      <c r="C283" s="41"/>
      <c r="D283" s="214" t="s">
        <v>128</v>
      </c>
      <c r="E283" s="41"/>
      <c r="F283" s="215" t="s">
        <v>422</v>
      </c>
      <c r="G283" s="41"/>
      <c r="H283" s="41"/>
      <c r="I283" s="216"/>
      <c r="J283" s="41"/>
      <c r="K283" s="41"/>
      <c r="L283" s="45"/>
      <c r="M283" s="217"/>
      <c r="N283" s="218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128</v>
      </c>
      <c r="AU283" s="18" t="s">
        <v>82</v>
      </c>
    </row>
    <row r="284" s="14" customFormat="1">
      <c r="A284" s="14"/>
      <c r="B284" s="230"/>
      <c r="C284" s="231"/>
      <c r="D284" s="221" t="s">
        <v>130</v>
      </c>
      <c r="E284" s="232" t="s">
        <v>19</v>
      </c>
      <c r="F284" s="233" t="s">
        <v>181</v>
      </c>
      <c r="G284" s="231"/>
      <c r="H284" s="234">
        <v>10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130</v>
      </c>
      <c r="AU284" s="240" t="s">
        <v>82</v>
      </c>
      <c r="AV284" s="14" t="s">
        <v>82</v>
      </c>
      <c r="AW284" s="14" t="s">
        <v>33</v>
      </c>
      <c r="AX284" s="14" t="s">
        <v>80</v>
      </c>
      <c r="AY284" s="240" t="s">
        <v>119</v>
      </c>
    </row>
    <row r="285" s="2" customFormat="1" ht="16.5" customHeight="1">
      <c r="A285" s="39"/>
      <c r="B285" s="40"/>
      <c r="C285" s="201" t="s">
        <v>423</v>
      </c>
      <c r="D285" s="201" t="s">
        <v>121</v>
      </c>
      <c r="E285" s="202" t="s">
        <v>424</v>
      </c>
      <c r="F285" s="203" t="s">
        <v>425</v>
      </c>
      <c r="G285" s="204" t="s">
        <v>342</v>
      </c>
      <c r="H285" s="205">
        <v>1</v>
      </c>
      <c r="I285" s="206"/>
      <c r="J285" s="207">
        <f>ROUND(I285*H285,2)</f>
        <v>0</v>
      </c>
      <c r="K285" s="203" t="s">
        <v>19</v>
      </c>
      <c r="L285" s="45"/>
      <c r="M285" s="208" t="s">
        <v>19</v>
      </c>
      <c r="N285" s="209" t="s">
        <v>43</v>
      </c>
      <c r="O285" s="85"/>
      <c r="P285" s="210">
        <f>O285*H285</f>
        <v>0</v>
      </c>
      <c r="Q285" s="210">
        <v>0.45839999999999997</v>
      </c>
      <c r="R285" s="210">
        <f>Q285*H285</f>
        <v>0.45839999999999997</v>
      </c>
      <c r="S285" s="210">
        <v>0</v>
      </c>
      <c r="T285" s="21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2" t="s">
        <v>126</v>
      </c>
      <c r="AT285" s="212" t="s">
        <v>121</v>
      </c>
      <c r="AU285" s="212" t="s">
        <v>82</v>
      </c>
      <c r="AY285" s="18" t="s">
        <v>119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18" t="s">
        <v>80</v>
      </c>
      <c r="BK285" s="213">
        <f>ROUND(I285*H285,2)</f>
        <v>0</v>
      </c>
      <c r="BL285" s="18" t="s">
        <v>126</v>
      </c>
      <c r="BM285" s="212" t="s">
        <v>426</v>
      </c>
    </row>
    <row r="286" s="2" customFormat="1" ht="16.5" customHeight="1">
      <c r="A286" s="39"/>
      <c r="B286" s="40"/>
      <c r="C286" s="201" t="s">
        <v>427</v>
      </c>
      <c r="D286" s="201" t="s">
        <v>121</v>
      </c>
      <c r="E286" s="202" t="s">
        <v>428</v>
      </c>
      <c r="F286" s="203" t="s">
        <v>429</v>
      </c>
      <c r="G286" s="204" t="s">
        <v>342</v>
      </c>
      <c r="H286" s="205">
        <v>1</v>
      </c>
      <c r="I286" s="206"/>
      <c r="J286" s="207">
        <f>ROUND(I286*H286,2)</f>
        <v>0</v>
      </c>
      <c r="K286" s="203" t="s">
        <v>19</v>
      </c>
      <c r="L286" s="45"/>
      <c r="M286" s="208" t="s">
        <v>19</v>
      </c>
      <c r="N286" s="209" t="s">
        <v>43</v>
      </c>
      <c r="O286" s="85"/>
      <c r="P286" s="210">
        <f>O286*H286</f>
        <v>0</v>
      </c>
      <c r="Q286" s="210">
        <v>0.45839999999999997</v>
      </c>
      <c r="R286" s="210">
        <f>Q286*H286</f>
        <v>0.45839999999999997</v>
      </c>
      <c r="S286" s="210">
        <v>0</v>
      </c>
      <c r="T286" s="21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2" t="s">
        <v>126</v>
      </c>
      <c r="AT286" s="212" t="s">
        <v>121</v>
      </c>
      <c r="AU286" s="212" t="s">
        <v>82</v>
      </c>
      <c r="AY286" s="18" t="s">
        <v>119</v>
      </c>
      <c r="BE286" s="213">
        <f>IF(N286="základní",J286,0)</f>
        <v>0</v>
      </c>
      <c r="BF286" s="213">
        <f>IF(N286="snížená",J286,0)</f>
        <v>0</v>
      </c>
      <c r="BG286" s="213">
        <f>IF(N286="zákl. přenesená",J286,0)</f>
        <v>0</v>
      </c>
      <c r="BH286" s="213">
        <f>IF(N286="sníž. přenesená",J286,0)</f>
        <v>0</v>
      </c>
      <c r="BI286" s="213">
        <f>IF(N286="nulová",J286,0)</f>
        <v>0</v>
      </c>
      <c r="BJ286" s="18" t="s">
        <v>80</v>
      </c>
      <c r="BK286" s="213">
        <f>ROUND(I286*H286,2)</f>
        <v>0</v>
      </c>
      <c r="BL286" s="18" t="s">
        <v>126</v>
      </c>
      <c r="BM286" s="212" t="s">
        <v>430</v>
      </c>
    </row>
    <row r="287" s="2" customFormat="1" ht="16.5" customHeight="1">
      <c r="A287" s="39"/>
      <c r="B287" s="40"/>
      <c r="C287" s="201" t="s">
        <v>431</v>
      </c>
      <c r="D287" s="201" t="s">
        <v>121</v>
      </c>
      <c r="E287" s="202" t="s">
        <v>432</v>
      </c>
      <c r="F287" s="203" t="s">
        <v>433</v>
      </c>
      <c r="G287" s="204" t="s">
        <v>342</v>
      </c>
      <c r="H287" s="205">
        <v>1</v>
      </c>
      <c r="I287" s="206"/>
      <c r="J287" s="207">
        <f>ROUND(I287*H287,2)</f>
        <v>0</v>
      </c>
      <c r="K287" s="203" t="s">
        <v>19</v>
      </c>
      <c r="L287" s="45"/>
      <c r="M287" s="208" t="s">
        <v>19</v>
      </c>
      <c r="N287" s="209" t="s">
        <v>43</v>
      </c>
      <c r="O287" s="85"/>
      <c r="P287" s="210">
        <f>O287*H287</f>
        <v>0</v>
      </c>
      <c r="Q287" s="210">
        <v>0.42080000000000001</v>
      </c>
      <c r="R287" s="210">
        <f>Q287*H287</f>
        <v>0.42080000000000001</v>
      </c>
      <c r="S287" s="210">
        <v>0</v>
      </c>
      <c r="T287" s="21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2" t="s">
        <v>126</v>
      </c>
      <c r="AT287" s="212" t="s">
        <v>121</v>
      </c>
      <c r="AU287" s="212" t="s">
        <v>82</v>
      </c>
      <c r="AY287" s="18" t="s">
        <v>119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8" t="s">
        <v>80</v>
      </c>
      <c r="BK287" s="213">
        <f>ROUND(I287*H287,2)</f>
        <v>0</v>
      </c>
      <c r="BL287" s="18" t="s">
        <v>126</v>
      </c>
      <c r="BM287" s="212" t="s">
        <v>434</v>
      </c>
    </row>
    <row r="288" s="14" customFormat="1">
      <c r="A288" s="14"/>
      <c r="B288" s="230"/>
      <c r="C288" s="231"/>
      <c r="D288" s="221" t="s">
        <v>130</v>
      </c>
      <c r="E288" s="232" t="s">
        <v>19</v>
      </c>
      <c r="F288" s="233" t="s">
        <v>80</v>
      </c>
      <c r="G288" s="231"/>
      <c r="H288" s="234">
        <v>1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130</v>
      </c>
      <c r="AU288" s="240" t="s">
        <v>82</v>
      </c>
      <c r="AV288" s="14" t="s">
        <v>82</v>
      </c>
      <c r="AW288" s="14" t="s">
        <v>33</v>
      </c>
      <c r="AX288" s="14" t="s">
        <v>72</v>
      </c>
      <c r="AY288" s="240" t="s">
        <v>119</v>
      </c>
    </row>
    <row r="289" s="15" customFormat="1">
      <c r="A289" s="15"/>
      <c r="B289" s="241"/>
      <c r="C289" s="242"/>
      <c r="D289" s="221" t="s">
        <v>130</v>
      </c>
      <c r="E289" s="243" t="s">
        <v>19</v>
      </c>
      <c r="F289" s="244" t="s">
        <v>146</v>
      </c>
      <c r="G289" s="242"/>
      <c r="H289" s="245">
        <v>1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1" t="s">
        <v>130</v>
      </c>
      <c r="AU289" s="251" t="s">
        <v>82</v>
      </c>
      <c r="AV289" s="15" t="s">
        <v>126</v>
      </c>
      <c r="AW289" s="15" t="s">
        <v>33</v>
      </c>
      <c r="AX289" s="15" t="s">
        <v>80</v>
      </c>
      <c r="AY289" s="251" t="s">
        <v>119</v>
      </c>
    </row>
    <row r="290" s="12" customFormat="1" ht="22.8" customHeight="1">
      <c r="A290" s="12"/>
      <c r="B290" s="185"/>
      <c r="C290" s="186"/>
      <c r="D290" s="187" t="s">
        <v>71</v>
      </c>
      <c r="E290" s="199" t="s">
        <v>174</v>
      </c>
      <c r="F290" s="199" t="s">
        <v>435</v>
      </c>
      <c r="G290" s="186"/>
      <c r="H290" s="186"/>
      <c r="I290" s="189"/>
      <c r="J290" s="200">
        <f>BK290</f>
        <v>0</v>
      </c>
      <c r="K290" s="186"/>
      <c r="L290" s="191"/>
      <c r="M290" s="192"/>
      <c r="N290" s="193"/>
      <c r="O290" s="193"/>
      <c r="P290" s="194">
        <f>SUM(P291:P316)</f>
        <v>0</v>
      </c>
      <c r="Q290" s="193"/>
      <c r="R290" s="194">
        <f>SUM(R291:R316)</f>
        <v>71.964954000000006</v>
      </c>
      <c r="S290" s="193"/>
      <c r="T290" s="195">
        <f>SUM(T291:T316)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96" t="s">
        <v>80</v>
      </c>
      <c r="AT290" s="197" t="s">
        <v>71</v>
      </c>
      <c r="AU290" s="197" t="s">
        <v>80</v>
      </c>
      <c r="AY290" s="196" t="s">
        <v>119</v>
      </c>
      <c r="BK290" s="198">
        <f>SUM(BK291:BK316)</f>
        <v>0</v>
      </c>
    </row>
    <row r="291" s="2" customFormat="1" ht="24.15" customHeight="1">
      <c r="A291" s="39"/>
      <c r="B291" s="40"/>
      <c r="C291" s="201" t="s">
        <v>436</v>
      </c>
      <c r="D291" s="201" t="s">
        <v>121</v>
      </c>
      <c r="E291" s="202" t="s">
        <v>437</v>
      </c>
      <c r="F291" s="203" t="s">
        <v>438</v>
      </c>
      <c r="G291" s="204" t="s">
        <v>159</v>
      </c>
      <c r="H291" s="205">
        <v>176</v>
      </c>
      <c r="I291" s="206"/>
      <c r="J291" s="207">
        <f>ROUND(I291*H291,2)</f>
        <v>0</v>
      </c>
      <c r="K291" s="203" t="s">
        <v>125</v>
      </c>
      <c r="L291" s="45"/>
      <c r="M291" s="208" t="s">
        <v>19</v>
      </c>
      <c r="N291" s="209" t="s">
        <v>43</v>
      </c>
      <c r="O291" s="85"/>
      <c r="P291" s="210">
        <f>O291*H291</f>
        <v>0</v>
      </c>
      <c r="Q291" s="210">
        <v>0.15540000000000001</v>
      </c>
      <c r="R291" s="210">
        <f>Q291*H291</f>
        <v>27.3504</v>
      </c>
      <c r="S291" s="210">
        <v>0</v>
      </c>
      <c r="T291" s="21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2" t="s">
        <v>126</v>
      </c>
      <c r="AT291" s="212" t="s">
        <v>121</v>
      </c>
      <c r="AU291" s="212" t="s">
        <v>82</v>
      </c>
      <c r="AY291" s="18" t="s">
        <v>119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8" t="s">
        <v>80</v>
      </c>
      <c r="BK291" s="213">
        <f>ROUND(I291*H291,2)</f>
        <v>0</v>
      </c>
      <c r="BL291" s="18" t="s">
        <v>126</v>
      </c>
      <c r="BM291" s="212" t="s">
        <v>439</v>
      </c>
    </row>
    <row r="292" s="2" customFormat="1">
      <c r="A292" s="39"/>
      <c r="B292" s="40"/>
      <c r="C292" s="41"/>
      <c r="D292" s="214" t="s">
        <v>128</v>
      </c>
      <c r="E292" s="41"/>
      <c r="F292" s="215" t="s">
        <v>440</v>
      </c>
      <c r="G292" s="41"/>
      <c r="H292" s="41"/>
      <c r="I292" s="216"/>
      <c r="J292" s="41"/>
      <c r="K292" s="41"/>
      <c r="L292" s="45"/>
      <c r="M292" s="217"/>
      <c r="N292" s="21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128</v>
      </c>
      <c r="AU292" s="18" t="s">
        <v>82</v>
      </c>
    </row>
    <row r="293" s="13" customFormat="1">
      <c r="A293" s="13"/>
      <c r="B293" s="219"/>
      <c r="C293" s="220"/>
      <c r="D293" s="221" t="s">
        <v>130</v>
      </c>
      <c r="E293" s="222" t="s">
        <v>19</v>
      </c>
      <c r="F293" s="223" t="s">
        <v>441</v>
      </c>
      <c r="G293" s="220"/>
      <c r="H293" s="222" t="s">
        <v>19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9" t="s">
        <v>130</v>
      </c>
      <c r="AU293" s="229" t="s">
        <v>82</v>
      </c>
      <c r="AV293" s="13" t="s">
        <v>80</v>
      </c>
      <c r="AW293" s="13" t="s">
        <v>33</v>
      </c>
      <c r="AX293" s="13" t="s">
        <v>72</v>
      </c>
      <c r="AY293" s="229" t="s">
        <v>119</v>
      </c>
    </row>
    <row r="294" s="14" customFormat="1">
      <c r="A294" s="14"/>
      <c r="B294" s="230"/>
      <c r="C294" s="231"/>
      <c r="D294" s="221" t="s">
        <v>130</v>
      </c>
      <c r="E294" s="232" t="s">
        <v>19</v>
      </c>
      <c r="F294" s="233" t="s">
        <v>442</v>
      </c>
      <c r="G294" s="231"/>
      <c r="H294" s="234">
        <v>146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130</v>
      </c>
      <c r="AU294" s="240" t="s">
        <v>82</v>
      </c>
      <c r="AV294" s="14" t="s">
        <v>82</v>
      </c>
      <c r="AW294" s="14" t="s">
        <v>33</v>
      </c>
      <c r="AX294" s="14" t="s">
        <v>72</v>
      </c>
      <c r="AY294" s="240" t="s">
        <v>119</v>
      </c>
    </row>
    <row r="295" s="13" customFormat="1">
      <c r="A295" s="13"/>
      <c r="B295" s="219"/>
      <c r="C295" s="220"/>
      <c r="D295" s="221" t="s">
        <v>130</v>
      </c>
      <c r="E295" s="222" t="s">
        <v>19</v>
      </c>
      <c r="F295" s="223" t="s">
        <v>443</v>
      </c>
      <c r="G295" s="220"/>
      <c r="H295" s="222" t="s">
        <v>19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9" t="s">
        <v>130</v>
      </c>
      <c r="AU295" s="229" t="s">
        <v>82</v>
      </c>
      <c r="AV295" s="13" t="s">
        <v>80</v>
      </c>
      <c r="AW295" s="13" t="s">
        <v>33</v>
      </c>
      <c r="AX295" s="13" t="s">
        <v>72</v>
      </c>
      <c r="AY295" s="229" t="s">
        <v>119</v>
      </c>
    </row>
    <row r="296" s="14" customFormat="1">
      <c r="A296" s="14"/>
      <c r="B296" s="230"/>
      <c r="C296" s="231"/>
      <c r="D296" s="221" t="s">
        <v>130</v>
      </c>
      <c r="E296" s="232" t="s">
        <v>19</v>
      </c>
      <c r="F296" s="233" t="s">
        <v>243</v>
      </c>
      <c r="G296" s="231"/>
      <c r="H296" s="234">
        <v>20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130</v>
      </c>
      <c r="AU296" s="240" t="s">
        <v>82</v>
      </c>
      <c r="AV296" s="14" t="s">
        <v>82</v>
      </c>
      <c r="AW296" s="14" t="s">
        <v>33</v>
      </c>
      <c r="AX296" s="14" t="s">
        <v>72</v>
      </c>
      <c r="AY296" s="240" t="s">
        <v>119</v>
      </c>
    </row>
    <row r="297" s="13" customFormat="1">
      <c r="A297" s="13"/>
      <c r="B297" s="219"/>
      <c r="C297" s="220"/>
      <c r="D297" s="221" t="s">
        <v>130</v>
      </c>
      <c r="E297" s="222" t="s">
        <v>19</v>
      </c>
      <c r="F297" s="223" t="s">
        <v>444</v>
      </c>
      <c r="G297" s="220"/>
      <c r="H297" s="222" t="s">
        <v>19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9" t="s">
        <v>130</v>
      </c>
      <c r="AU297" s="229" t="s">
        <v>82</v>
      </c>
      <c r="AV297" s="13" t="s">
        <v>80</v>
      </c>
      <c r="AW297" s="13" t="s">
        <v>33</v>
      </c>
      <c r="AX297" s="13" t="s">
        <v>72</v>
      </c>
      <c r="AY297" s="229" t="s">
        <v>119</v>
      </c>
    </row>
    <row r="298" s="14" customFormat="1">
      <c r="A298" s="14"/>
      <c r="B298" s="230"/>
      <c r="C298" s="231"/>
      <c r="D298" s="221" t="s">
        <v>130</v>
      </c>
      <c r="E298" s="232" t="s">
        <v>19</v>
      </c>
      <c r="F298" s="233" t="s">
        <v>181</v>
      </c>
      <c r="G298" s="231"/>
      <c r="H298" s="234">
        <v>10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130</v>
      </c>
      <c r="AU298" s="240" t="s">
        <v>82</v>
      </c>
      <c r="AV298" s="14" t="s">
        <v>82</v>
      </c>
      <c r="AW298" s="14" t="s">
        <v>33</v>
      </c>
      <c r="AX298" s="14" t="s">
        <v>72</v>
      </c>
      <c r="AY298" s="240" t="s">
        <v>119</v>
      </c>
    </row>
    <row r="299" s="15" customFormat="1">
      <c r="A299" s="15"/>
      <c r="B299" s="241"/>
      <c r="C299" s="242"/>
      <c r="D299" s="221" t="s">
        <v>130</v>
      </c>
      <c r="E299" s="243" t="s">
        <v>19</v>
      </c>
      <c r="F299" s="244" t="s">
        <v>146</v>
      </c>
      <c r="G299" s="242"/>
      <c r="H299" s="245">
        <v>176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1" t="s">
        <v>130</v>
      </c>
      <c r="AU299" s="251" t="s">
        <v>82</v>
      </c>
      <c r="AV299" s="15" t="s">
        <v>126</v>
      </c>
      <c r="AW299" s="15" t="s">
        <v>33</v>
      </c>
      <c r="AX299" s="15" t="s">
        <v>80</v>
      </c>
      <c r="AY299" s="251" t="s">
        <v>119</v>
      </c>
    </row>
    <row r="300" s="2" customFormat="1" ht="16.5" customHeight="1">
      <c r="A300" s="39"/>
      <c r="B300" s="40"/>
      <c r="C300" s="252" t="s">
        <v>445</v>
      </c>
      <c r="D300" s="252" t="s">
        <v>230</v>
      </c>
      <c r="E300" s="253" t="s">
        <v>446</v>
      </c>
      <c r="F300" s="254" t="s">
        <v>447</v>
      </c>
      <c r="G300" s="255" t="s">
        <v>159</v>
      </c>
      <c r="H300" s="256">
        <v>148.91999999999999</v>
      </c>
      <c r="I300" s="257"/>
      <c r="J300" s="258">
        <f>ROUND(I300*H300,2)</f>
        <v>0</v>
      </c>
      <c r="K300" s="254" t="s">
        <v>125</v>
      </c>
      <c r="L300" s="259"/>
      <c r="M300" s="260" t="s">
        <v>19</v>
      </c>
      <c r="N300" s="261" t="s">
        <v>43</v>
      </c>
      <c r="O300" s="85"/>
      <c r="P300" s="210">
        <f>O300*H300</f>
        <v>0</v>
      </c>
      <c r="Q300" s="210">
        <v>0.080000000000000002</v>
      </c>
      <c r="R300" s="210">
        <f>Q300*H300</f>
        <v>11.913599999999999</v>
      </c>
      <c r="S300" s="210">
        <v>0</v>
      </c>
      <c r="T300" s="21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2" t="s">
        <v>132</v>
      </c>
      <c r="AT300" s="212" t="s">
        <v>230</v>
      </c>
      <c r="AU300" s="212" t="s">
        <v>82</v>
      </c>
      <c r="AY300" s="18" t="s">
        <v>119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8" t="s">
        <v>80</v>
      </c>
      <c r="BK300" s="213">
        <f>ROUND(I300*H300,2)</f>
        <v>0</v>
      </c>
      <c r="BL300" s="18" t="s">
        <v>126</v>
      </c>
      <c r="BM300" s="212" t="s">
        <v>448</v>
      </c>
    </row>
    <row r="301" s="14" customFormat="1">
      <c r="A301" s="14"/>
      <c r="B301" s="230"/>
      <c r="C301" s="231"/>
      <c r="D301" s="221" t="s">
        <v>130</v>
      </c>
      <c r="E301" s="232" t="s">
        <v>19</v>
      </c>
      <c r="F301" s="233" t="s">
        <v>442</v>
      </c>
      <c r="G301" s="231"/>
      <c r="H301" s="234">
        <v>146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130</v>
      </c>
      <c r="AU301" s="240" t="s">
        <v>82</v>
      </c>
      <c r="AV301" s="14" t="s">
        <v>82</v>
      </c>
      <c r="AW301" s="14" t="s">
        <v>33</v>
      </c>
      <c r="AX301" s="14" t="s">
        <v>80</v>
      </c>
      <c r="AY301" s="240" t="s">
        <v>119</v>
      </c>
    </row>
    <row r="302" s="14" customFormat="1">
      <c r="A302" s="14"/>
      <c r="B302" s="230"/>
      <c r="C302" s="231"/>
      <c r="D302" s="221" t="s">
        <v>130</v>
      </c>
      <c r="E302" s="231"/>
      <c r="F302" s="233" t="s">
        <v>449</v>
      </c>
      <c r="G302" s="231"/>
      <c r="H302" s="234">
        <v>148.91999999999999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130</v>
      </c>
      <c r="AU302" s="240" t="s">
        <v>82</v>
      </c>
      <c r="AV302" s="14" t="s">
        <v>82</v>
      </c>
      <c r="AW302" s="14" t="s">
        <v>4</v>
      </c>
      <c r="AX302" s="14" t="s">
        <v>80</v>
      </c>
      <c r="AY302" s="240" t="s">
        <v>119</v>
      </c>
    </row>
    <row r="303" s="2" customFormat="1" ht="16.5" customHeight="1">
      <c r="A303" s="39"/>
      <c r="B303" s="40"/>
      <c r="C303" s="252" t="s">
        <v>450</v>
      </c>
      <c r="D303" s="252" t="s">
        <v>230</v>
      </c>
      <c r="E303" s="253" t="s">
        <v>451</v>
      </c>
      <c r="F303" s="254" t="s">
        <v>452</v>
      </c>
      <c r="G303" s="255" t="s">
        <v>159</v>
      </c>
      <c r="H303" s="256">
        <v>20.399999999999999</v>
      </c>
      <c r="I303" s="257"/>
      <c r="J303" s="258">
        <f>ROUND(I303*H303,2)</f>
        <v>0</v>
      </c>
      <c r="K303" s="254" t="s">
        <v>125</v>
      </c>
      <c r="L303" s="259"/>
      <c r="M303" s="260" t="s">
        <v>19</v>
      </c>
      <c r="N303" s="261" t="s">
        <v>43</v>
      </c>
      <c r="O303" s="85"/>
      <c r="P303" s="210">
        <f>O303*H303</f>
        <v>0</v>
      </c>
      <c r="Q303" s="210">
        <v>0.048300000000000003</v>
      </c>
      <c r="R303" s="210">
        <f>Q303*H303</f>
        <v>0.98531999999999997</v>
      </c>
      <c r="S303" s="210">
        <v>0</v>
      </c>
      <c r="T303" s="21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2" t="s">
        <v>132</v>
      </c>
      <c r="AT303" s="212" t="s">
        <v>230</v>
      </c>
      <c r="AU303" s="212" t="s">
        <v>82</v>
      </c>
      <c r="AY303" s="18" t="s">
        <v>119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18" t="s">
        <v>80</v>
      </c>
      <c r="BK303" s="213">
        <f>ROUND(I303*H303,2)</f>
        <v>0</v>
      </c>
      <c r="BL303" s="18" t="s">
        <v>126</v>
      </c>
      <c r="BM303" s="212" t="s">
        <v>453</v>
      </c>
    </row>
    <row r="304" s="14" customFormat="1">
      <c r="A304" s="14"/>
      <c r="B304" s="230"/>
      <c r="C304" s="231"/>
      <c r="D304" s="221" t="s">
        <v>130</v>
      </c>
      <c r="E304" s="232" t="s">
        <v>19</v>
      </c>
      <c r="F304" s="233" t="s">
        <v>243</v>
      </c>
      <c r="G304" s="231"/>
      <c r="H304" s="234">
        <v>20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130</v>
      </c>
      <c r="AU304" s="240" t="s">
        <v>82</v>
      </c>
      <c r="AV304" s="14" t="s">
        <v>82</v>
      </c>
      <c r="AW304" s="14" t="s">
        <v>33</v>
      </c>
      <c r="AX304" s="14" t="s">
        <v>80</v>
      </c>
      <c r="AY304" s="240" t="s">
        <v>119</v>
      </c>
    </row>
    <row r="305" s="14" customFormat="1">
      <c r="A305" s="14"/>
      <c r="B305" s="230"/>
      <c r="C305" s="231"/>
      <c r="D305" s="221" t="s">
        <v>130</v>
      </c>
      <c r="E305" s="231"/>
      <c r="F305" s="233" t="s">
        <v>454</v>
      </c>
      <c r="G305" s="231"/>
      <c r="H305" s="234">
        <v>20.399999999999999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130</v>
      </c>
      <c r="AU305" s="240" t="s">
        <v>82</v>
      </c>
      <c r="AV305" s="14" t="s">
        <v>82</v>
      </c>
      <c r="AW305" s="14" t="s">
        <v>4</v>
      </c>
      <c r="AX305" s="14" t="s">
        <v>80</v>
      </c>
      <c r="AY305" s="240" t="s">
        <v>119</v>
      </c>
    </row>
    <row r="306" s="2" customFormat="1" ht="16.5" customHeight="1">
      <c r="A306" s="39"/>
      <c r="B306" s="40"/>
      <c r="C306" s="252" t="s">
        <v>455</v>
      </c>
      <c r="D306" s="252" t="s">
        <v>230</v>
      </c>
      <c r="E306" s="253" t="s">
        <v>456</v>
      </c>
      <c r="F306" s="254" t="s">
        <v>457</v>
      </c>
      <c r="G306" s="255" t="s">
        <v>159</v>
      </c>
      <c r="H306" s="256">
        <v>10.199999999999999</v>
      </c>
      <c r="I306" s="257"/>
      <c r="J306" s="258">
        <f>ROUND(I306*H306,2)</f>
        <v>0</v>
      </c>
      <c r="K306" s="254" t="s">
        <v>125</v>
      </c>
      <c r="L306" s="259"/>
      <c r="M306" s="260" t="s">
        <v>19</v>
      </c>
      <c r="N306" s="261" t="s">
        <v>43</v>
      </c>
      <c r="O306" s="85"/>
      <c r="P306" s="210">
        <f>O306*H306</f>
        <v>0</v>
      </c>
      <c r="Q306" s="210">
        <v>0.065670000000000006</v>
      </c>
      <c r="R306" s="210">
        <f>Q306*H306</f>
        <v>0.66983400000000004</v>
      </c>
      <c r="S306" s="210">
        <v>0</v>
      </c>
      <c r="T306" s="21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2" t="s">
        <v>132</v>
      </c>
      <c r="AT306" s="212" t="s">
        <v>230</v>
      </c>
      <c r="AU306" s="212" t="s">
        <v>82</v>
      </c>
      <c r="AY306" s="18" t="s">
        <v>119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8" t="s">
        <v>80</v>
      </c>
      <c r="BK306" s="213">
        <f>ROUND(I306*H306,2)</f>
        <v>0</v>
      </c>
      <c r="BL306" s="18" t="s">
        <v>126</v>
      </c>
      <c r="BM306" s="212" t="s">
        <v>458</v>
      </c>
    </row>
    <row r="307" s="14" customFormat="1">
      <c r="A307" s="14"/>
      <c r="B307" s="230"/>
      <c r="C307" s="231"/>
      <c r="D307" s="221" t="s">
        <v>130</v>
      </c>
      <c r="E307" s="232" t="s">
        <v>19</v>
      </c>
      <c r="F307" s="233" t="s">
        <v>181</v>
      </c>
      <c r="G307" s="231"/>
      <c r="H307" s="234">
        <v>10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130</v>
      </c>
      <c r="AU307" s="240" t="s">
        <v>82</v>
      </c>
      <c r="AV307" s="14" t="s">
        <v>82</v>
      </c>
      <c r="AW307" s="14" t="s">
        <v>33</v>
      </c>
      <c r="AX307" s="14" t="s">
        <v>80</v>
      </c>
      <c r="AY307" s="240" t="s">
        <v>119</v>
      </c>
    </row>
    <row r="308" s="14" customFormat="1">
      <c r="A308" s="14"/>
      <c r="B308" s="230"/>
      <c r="C308" s="231"/>
      <c r="D308" s="221" t="s">
        <v>130</v>
      </c>
      <c r="E308" s="231"/>
      <c r="F308" s="233" t="s">
        <v>459</v>
      </c>
      <c r="G308" s="231"/>
      <c r="H308" s="234">
        <v>10.199999999999999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0" t="s">
        <v>130</v>
      </c>
      <c r="AU308" s="240" t="s">
        <v>82</v>
      </c>
      <c r="AV308" s="14" t="s">
        <v>82</v>
      </c>
      <c r="AW308" s="14" t="s">
        <v>4</v>
      </c>
      <c r="AX308" s="14" t="s">
        <v>80</v>
      </c>
      <c r="AY308" s="240" t="s">
        <v>119</v>
      </c>
    </row>
    <row r="309" s="2" customFormat="1" ht="24.15" customHeight="1">
      <c r="A309" s="39"/>
      <c r="B309" s="40"/>
      <c r="C309" s="201" t="s">
        <v>460</v>
      </c>
      <c r="D309" s="201" t="s">
        <v>121</v>
      </c>
      <c r="E309" s="202" t="s">
        <v>461</v>
      </c>
      <c r="F309" s="203" t="s">
        <v>462</v>
      </c>
      <c r="G309" s="204" t="s">
        <v>159</v>
      </c>
      <c r="H309" s="205">
        <v>177</v>
      </c>
      <c r="I309" s="206"/>
      <c r="J309" s="207">
        <f>ROUND(I309*H309,2)</f>
        <v>0</v>
      </c>
      <c r="K309" s="203" t="s">
        <v>125</v>
      </c>
      <c r="L309" s="45"/>
      <c r="M309" s="208" t="s">
        <v>19</v>
      </c>
      <c r="N309" s="209" t="s">
        <v>43</v>
      </c>
      <c r="O309" s="85"/>
      <c r="P309" s="210">
        <f>O309*H309</f>
        <v>0</v>
      </c>
      <c r="Q309" s="210">
        <v>0.1295</v>
      </c>
      <c r="R309" s="210">
        <f>Q309*H309</f>
        <v>22.921500000000002</v>
      </c>
      <c r="S309" s="210">
        <v>0</v>
      </c>
      <c r="T309" s="21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2" t="s">
        <v>126</v>
      </c>
      <c r="AT309" s="212" t="s">
        <v>121</v>
      </c>
      <c r="AU309" s="212" t="s">
        <v>82</v>
      </c>
      <c r="AY309" s="18" t="s">
        <v>119</v>
      </c>
      <c r="BE309" s="213">
        <f>IF(N309="základní",J309,0)</f>
        <v>0</v>
      </c>
      <c r="BF309" s="213">
        <f>IF(N309="snížená",J309,0)</f>
        <v>0</v>
      </c>
      <c r="BG309" s="213">
        <f>IF(N309="zákl. přenesená",J309,0)</f>
        <v>0</v>
      </c>
      <c r="BH309" s="213">
        <f>IF(N309="sníž. přenesená",J309,0)</f>
        <v>0</v>
      </c>
      <c r="BI309" s="213">
        <f>IF(N309="nulová",J309,0)</f>
        <v>0</v>
      </c>
      <c r="BJ309" s="18" t="s">
        <v>80</v>
      </c>
      <c r="BK309" s="213">
        <f>ROUND(I309*H309,2)</f>
        <v>0</v>
      </c>
      <c r="BL309" s="18" t="s">
        <v>126</v>
      </c>
      <c r="BM309" s="212" t="s">
        <v>463</v>
      </c>
    </row>
    <row r="310" s="2" customFormat="1">
      <c r="A310" s="39"/>
      <c r="B310" s="40"/>
      <c r="C310" s="41"/>
      <c r="D310" s="214" t="s">
        <v>128</v>
      </c>
      <c r="E310" s="41"/>
      <c r="F310" s="215" t="s">
        <v>464</v>
      </c>
      <c r="G310" s="41"/>
      <c r="H310" s="41"/>
      <c r="I310" s="216"/>
      <c r="J310" s="41"/>
      <c r="K310" s="41"/>
      <c r="L310" s="45"/>
      <c r="M310" s="217"/>
      <c r="N310" s="218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128</v>
      </c>
      <c r="AU310" s="18" t="s">
        <v>82</v>
      </c>
    </row>
    <row r="311" s="14" customFormat="1">
      <c r="A311" s="14"/>
      <c r="B311" s="230"/>
      <c r="C311" s="231"/>
      <c r="D311" s="221" t="s">
        <v>130</v>
      </c>
      <c r="E311" s="232" t="s">
        <v>19</v>
      </c>
      <c r="F311" s="233" t="s">
        <v>465</v>
      </c>
      <c r="G311" s="231"/>
      <c r="H311" s="234">
        <v>177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130</v>
      </c>
      <c r="AU311" s="240" t="s">
        <v>82</v>
      </c>
      <c r="AV311" s="14" t="s">
        <v>82</v>
      </c>
      <c r="AW311" s="14" t="s">
        <v>33</v>
      </c>
      <c r="AX311" s="14" t="s">
        <v>80</v>
      </c>
      <c r="AY311" s="240" t="s">
        <v>119</v>
      </c>
    </row>
    <row r="312" s="2" customFormat="1" ht="16.5" customHeight="1">
      <c r="A312" s="39"/>
      <c r="B312" s="40"/>
      <c r="C312" s="252" t="s">
        <v>466</v>
      </c>
      <c r="D312" s="252" t="s">
        <v>230</v>
      </c>
      <c r="E312" s="253" t="s">
        <v>467</v>
      </c>
      <c r="F312" s="254" t="s">
        <v>468</v>
      </c>
      <c r="G312" s="255" t="s">
        <v>159</v>
      </c>
      <c r="H312" s="256">
        <v>180.53999999999999</v>
      </c>
      <c r="I312" s="257"/>
      <c r="J312" s="258">
        <f>ROUND(I312*H312,2)</f>
        <v>0</v>
      </c>
      <c r="K312" s="254" t="s">
        <v>125</v>
      </c>
      <c r="L312" s="259"/>
      <c r="M312" s="260" t="s">
        <v>19</v>
      </c>
      <c r="N312" s="261" t="s">
        <v>43</v>
      </c>
      <c r="O312" s="85"/>
      <c r="P312" s="210">
        <f>O312*H312</f>
        <v>0</v>
      </c>
      <c r="Q312" s="210">
        <v>0.044999999999999998</v>
      </c>
      <c r="R312" s="210">
        <f>Q312*H312</f>
        <v>8.1242999999999999</v>
      </c>
      <c r="S312" s="210">
        <v>0</v>
      </c>
      <c r="T312" s="21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2" t="s">
        <v>132</v>
      </c>
      <c r="AT312" s="212" t="s">
        <v>230</v>
      </c>
      <c r="AU312" s="212" t="s">
        <v>82</v>
      </c>
      <c r="AY312" s="18" t="s">
        <v>119</v>
      </c>
      <c r="BE312" s="213">
        <f>IF(N312="základní",J312,0)</f>
        <v>0</v>
      </c>
      <c r="BF312" s="213">
        <f>IF(N312="snížená",J312,0)</f>
        <v>0</v>
      </c>
      <c r="BG312" s="213">
        <f>IF(N312="zákl. přenesená",J312,0)</f>
        <v>0</v>
      </c>
      <c r="BH312" s="213">
        <f>IF(N312="sníž. přenesená",J312,0)</f>
        <v>0</v>
      </c>
      <c r="BI312" s="213">
        <f>IF(N312="nulová",J312,0)</f>
        <v>0</v>
      </c>
      <c r="BJ312" s="18" t="s">
        <v>80</v>
      </c>
      <c r="BK312" s="213">
        <f>ROUND(I312*H312,2)</f>
        <v>0</v>
      </c>
      <c r="BL312" s="18" t="s">
        <v>126</v>
      </c>
      <c r="BM312" s="212" t="s">
        <v>469</v>
      </c>
    </row>
    <row r="313" s="14" customFormat="1">
      <c r="A313" s="14"/>
      <c r="B313" s="230"/>
      <c r="C313" s="231"/>
      <c r="D313" s="221" t="s">
        <v>130</v>
      </c>
      <c r="E313" s="231"/>
      <c r="F313" s="233" t="s">
        <v>470</v>
      </c>
      <c r="G313" s="231"/>
      <c r="H313" s="234">
        <v>180.53999999999999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0" t="s">
        <v>130</v>
      </c>
      <c r="AU313" s="240" t="s">
        <v>82</v>
      </c>
      <c r="AV313" s="14" t="s">
        <v>82</v>
      </c>
      <c r="AW313" s="14" t="s">
        <v>4</v>
      </c>
      <c r="AX313" s="14" t="s">
        <v>80</v>
      </c>
      <c r="AY313" s="240" t="s">
        <v>119</v>
      </c>
    </row>
    <row r="314" s="2" customFormat="1" ht="16.5" customHeight="1">
      <c r="A314" s="39"/>
      <c r="B314" s="40"/>
      <c r="C314" s="201" t="s">
        <v>471</v>
      </c>
      <c r="D314" s="201" t="s">
        <v>121</v>
      </c>
      <c r="E314" s="202" t="s">
        <v>472</v>
      </c>
      <c r="F314" s="203" t="s">
        <v>473</v>
      </c>
      <c r="G314" s="204" t="s">
        <v>159</v>
      </c>
      <c r="H314" s="205">
        <v>25</v>
      </c>
      <c r="I314" s="206"/>
      <c r="J314" s="207">
        <f>ROUND(I314*H314,2)</f>
        <v>0</v>
      </c>
      <c r="K314" s="203" t="s">
        <v>125</v>
      </c>
      <c r="L314" s="45"/>
      <c r="M314" s="208" t="s">
        <v>19</v>
      </c>
      <c r="N314" s="209" t="s">
        <v>43</v>
      </c>
      <c r="O314" s="85"/>
      <c r="P314" s="210">
        <f>O314*H314</f>
        <v>0</v>
      </c>
      <c r="Q314" s="210">
        <v>0</v>
      </c>
      <c r="R314" s="210">
        <f>Q314*H314</f>
        <v>0</v>
      </c>
      <c r="S314" s="210">
        <v>0</v>
      </c>
      <c r="T314" s="21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2" t="s">
        <v>126</v>
      </c>
      <c r="AT314" s="212" t="s">
        <v>121</v>
      </c>
      <c r="AU314" s="212" t="s">
        <v>82</v>
      </c>
      <c r="AY314" s="18" t="s">
        <v>119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8" t="s">
        <v>80</v>
      </c>
      <c r="BK314" s="213">
        <f>ROUND(I314*H314,2)</f>
        <v>0</v>
      </c>
      <c r="BL314" s="18" t="s">
        <v>126</v>
      </c>
      <c r="BM314" s="212" t="s">
        <v>474</v>
      </c>
    </row>
    <row r="315" s="2" customFormat="1">
      <c r="A315" s="39"/>
      <c r="B315" s="40"/>
      <c r="C315" s="41"/>
      <c r="D315" s="214" t="s">
        <v>128</v>
      </c>
      <c r="E315" s="41"/>
      <c r="F315" s="215" t="s">
        <v>475</v>
      </c>
      <c r="G315" s="41"/>
      <c r="H315" s="41"/>
      <c r="I315" s="216"/>
      <c r="J315" s="41"/>
      <c r="K315" s="41"/>
      <c r="L315" s="45"/>
      <c r="M315" s="217"/>
      <c r="N315" s="218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128</v>
      </c>
      <c r="AU315" s="18" t="s">
        <v>82</v>
      </c>
    </row>
    <row r="316" s="2" customFormat="1" ht="16.5" customHeight="1">
      <c r="A316" s="39"/>
      <c r="B316" s="40"/>
      <c r="C316" s="201" t="s">
        <v>476</v>
      </c>
      <c r="D316" s="201" t="s">
        <v>121</v>
      </c>
      <c r="E316" s="202" t="s">
        <v>477</v>
      </c>
      <c r="F316" s="203" t="s">
        <v>478</v>
      </c>
      <c r="G316" s="204" t="s">
        <v>159</v>
      </c>
      <c r="H316" s="205">
        <v>14</v>
      </c>
      <c r="I316" s="206"/>
      <c r="J316" s="207">
        <f>ROUND(I316*H316,2)</f>
        <v>0</v>
      </c>
      <c r="K316" s="203" t="s">
        <v>19</v>
      </c>
      <c r="L316" s="45"/>
      <c r="M316" s="208" t="s">
        <v>19</v>
      </c>
      <c r="N316" s="209" t="s">
        <v>43</v>
      </c>
      <c r="O316" s="85"/>
      <c r="P316" s="210">
        <f>O316*H316</f>
        <v>0</v>
      </c>
      <c r="Q316" s="210">
        <v>0</v>
      </c>
      <c r="R316" s="210">
        <f>Q316*H316</f>
        <v>0</v>
      </c>
      <c r="S316" s="210">
        <v>0</v>
      </c>
      <c r="T316" s="21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2" t="s">
        <v>126</v>
      </c>
      <c r="AT316" s="212" t="s">
        <v>121</v>
      </c>
      <c r="AU316" s="212" t="s">
        <v>82</v>
      </c>
      <c r="AY316" s="18" t="s">
        <v>119</v>
      </c>
      <c r="BE316" s="213">
        <f>IF(N316="základní",J316,0)</f>
        <v>0</v>
      </c>
      <c r="BF316" s="213">
        <f>IF(N316="snížená",J316,0)</f>
        <v>0</v>
      </c>
      <c r="BG316" s="213">
        <f>IF(N316="zákl. přenesená",J316,0)</f>
        <v>0</v>
      </c>
      <c r="BH316" s="213">
        <f>IF(N316="sníž. přenesená",J316,0)</f>
        <v>0</v>
      </c>
      <c r="BI316" s="213">
        <f>IF(N316="nulová",J316,0)</f>
        <v>0</v>
      </c>
      <c r="BJ316" s="18" t="s">
        <v>80</v>
      </c>
      <c r="BK316" s="213">
        <f>ROUND(I316*H316,2)</f>
        <v>0</v>
      </c>
      <c r="BL316" s="18" t="s">
        <v>126</v>
      </c>
      <c r="BM316" s="212" t="s">
        <v>479</v>
      </c>
    </row>
    <row r="317" s="12" customFormat="1" ht="22.8" customHeight="1">
      <c r="A317" s="12"/>
      <c r="B317" s="185"/>
      <c r="C317" s="186"/>
      <c r="D317" s="187" t="s">
        <v>71</v>
      </c>
      <c r="E317" s="199" t="s">
        <v>480</v>
      </c>
      <c r="F317" s="199" t="s">
        <v>481</v>
      </c>
      <c r="G317" s="186"/>
      <c r="H317" s="186"/>
      <c r="I317" s="189"/>
      <c r="J317" s="200">
        <f>BK317</f>
        <v>0</v>
      </c>
      <c r="K317" s="186"/>
      <c r="L317" s="191"/>
      <c r="M317" s="192"/>
      <c r="N317" s="193"/>
      <c r="O317" s="193"/>
      <c r="P317" s="194">
        <f>SUM(P318:P340)</f>
        <v>0</v>
      </c>
      <c r="Q317" s="193"/>
      <c r="R317" s="194">
        <f>SUM(R318:R340)</f>
        <v>0</v>
      </c>
      <c r="S317" s="193"/>
      <c r="T317" s="195">
        <f>SUM(T318:T340)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96" t="s">
        <v>80</v>
      </c>
      <c r="AT317" s="197" t="s">
        <v>71</v>
      </c>
      <c r="AU317" s="197" t="s">
        <v>80</v>
      </c>
      <c r="AY317" s="196" t="s">
        <v>119</v>
      </c>
      <c r="BK317" s="198">
        <f>SUM(BK318:BK340)</f>
        <v>0</v>
      </c>
    </row>
    <row r="318" s="2" customFormat="1" ht="24.15" customHeight="1">
      <c r="A318" s="39"/>
      <c r="B318" s="40"/>
      <c r="C318" s="201" t="s">
        <v>482</v>
      </c>
      <c r="D318" s="201" t="s">
        <v>121</v>
      </c>
      <c r="E318" s="202" t="s">
        <v>483</v>
      </c>
      <c r="F318" s="203" t="s">
        <v>484</v>
      </c>
      <c r="G318" s="204" t="s">
        <v>214</v>
      </c>
      <c r="H318" s="205">
        <v>519.97000000000003</v>
      </c>
      <c r="I318" s="206"/>
      <c r="J318" s="207">
        <f>ROUND(I318*H318,2)</f>
        <v>0</v>
      </c>
      <c r="K318" s="203" t="s">
        <v>125</v>
      </c>
      <c r="L318" s="45"/>
      <c r="M318" s="208" t="s">
        <v>19</v>
      </c>
      <c r="N318" s="209" t="s">
        <v>43</v>
      </c>
      <c r="O318" s="85"/>
      <c r="P318" s="210">
        <f>O318*H318</f>
        <v>0</v>
      </c>
      <c r="Q318" s="210">
        <v>0</v>
      </c>
      <c r="R318" s="210">
        <f>Q318*H318</f>
        <v>0</v>
      </c>
      <c r="S318" s="210">
        <v>0</v>
      </c>
      <c r="T318" s="21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2" t="s">
        <v>126</v>
      </c>
      <c r="AT318" s="212" t="s">
        <v>121</v>
      </c>
      <c r="AU318" s="212" t="s">
        <v>82</v>
      </c>
      <c r="AY318" s="18" t="s">
        <v>119</v>
      </c>
      <c r="BE318" s="213">
        <f>IF(N318="základní",J318,0)</f>
        <v>0</v>
      </c>
      <c r="BF318" s="213">
        <f>IF(N318="snížená",J318,0)</f>
        <v>0</v>
      </c>
      <c r="BG318" s="213">
        <f>IF(N318="zákl. přenesená",J318,0)</f>
        <v>0</v>
      </c>
      <c r="BH318" s="213">
        <f>IF(N318="sníž. přenesená",J318,0)</f>
        <v>0</v>
      </c>
      <c r="BI318" s="213">
        <f>IF(N318="nulová",J318,0)</f>
        <v>0</v>
      </c>
      <c r="BJ318" s="18" t="s">
        <v>80</v>
      </c>
      <c r="BK318" s="213">
        <f>ROUND(I318*H318,2)</f>
        <v>0</v>
      </c>
      <c r="BL318" s="18" t="s">
        <v>126</v>
      </c>
      <c r="BM318" s="212" t="s">
        <v>485</v>
      </c>
    </row>
    <row r="319" s="2" customFormat="1">
      <c r="A319" s="39"/>
      <c r="B319" s="40"/>
      <c r="C319" s="41"/>
      <c r="D319" s="214" t="s">
        <v>128</v>
      </c>
      <c r="E319" s="41"/>
      <c r="F319" s="215" t="s">
        <v>486</v>
      </c>
      <c r="G319" s="41"/>
      <c r="H319" s="41"/>
      <c r="I319" s="216"/>
      <c r="J319" s="41"/>
      <c r="K319" s="41"/>
      <c r="L319" s="45"/>
      <c r="M319" s="217"/>
      <c r="N319" s="218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128</v>
      </c>
      <c r="AU319" s="18" t="s">
        <v>82</v>
      </c>
    </row>
    <row r="320" s="14" customFormat="1">
      <c r="A320" s="14"/>
      <c r="B320" s="230"/>
      <c r="C320" s="231"/>
      <c r="D320" s="221" t="s">
        <v>130</v>
      </c>
      <c r="E320" s="232" t="s">
        <v>19</v>
      </c>
      <c r="F320" s="233" t="s">
        <v>487</v>
      </c>
      <c r="G320" s="231"/>
      <c r="H320" s="234">
        <v>519.97000000000003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130</v>
      </c>
      <c r="AU320" s="240" t="s">
        <v>82</v>
      </c>
      <c r="AV320" s="14" t="s">
        <v>82</v>
      </c>
      <c r="AW320" s="14" t="s">
        <v>33</v>
      </c>
      <c r="AX320" s="14" t="s">
        <v>80</v>
      </c>
      <c r="AY320" s="240" t="s">
        <v>119</v>
      </c>
    </row>
    <row r="321" s="2" customFormat="1" ht="24.15" customHeight="1">
      <c r="A321" s="39"/>
      <c r="B321" s="40"/>
      <c r="C321" s="201" t="s">
        <v>488</v>
      </c>
      <c r="D321" s="201" t="s">
        <v>121</v>
      </c>
      <c r="E321" s="202" t="s">
        <v>489</v>
      </c>
      <c r="F321" s="203" t="s">
        <v>490</v>
      </c>
      <c r="G321" s="204" t="s">
        <v>214</v>
      </c>
      <c r="H321" s="205">
        <v>10919.370000000001</v>
      </c>
      <c r="I321" s="206"/>
      <c r="J321" s="207">
        <f>ROUND(I321*H321,2)</f>
        <v>0</v>
      </c>
      <c r="K321" s="203" t="s">
        <v>125</v>
      </c>
      <c r="L321" s="45"/>
      <c r="M321" s="208" t="s">
        <v>19</v>
      </c>
      <c r="N321" s="209" t="s">
        <v>43</v>
      </c>
      <c r="O321" s="85"/>
      <c r="P321" s="210">
        <f>O321*H321</f>
        <v>0</v>
      </c>
      <c r="Q321" s="210">
        <v>0</v>
      </c>
      <c r="R321" s="210">
        <f>Q321*H321</f>
        <v>0</v>
      </c>
      <c r="S321" s="210">
        <v>0</v>
      </c>
      <c r="T321" s="21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2" t="s">
        <v>126</v>
      </c>
      <c r="AT321" s="212" t="s">
        <v>121</v>
      </c>
      <c r="AU321" s="212" t="s">
        <v>82</v>
      </c>
      <c r="AY321" s="18" t="s">
        <v>119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18" t="s">
        <v>80</v>
      </c>
      <c r="BK321" s="213">
        <f>ROUND(I321*H321,2)</f>
        <v>0</v>
      </c>
      <c r="BL321" s="18" t="s">
        <v>126</v>
      </c>
      <c r="BM321" s="212" t="s">
        <v>491</v>
      </c>
    </row>
    <row r="322" s="2" customFormat="1">
      <c r="A322" s="39"/>
      <c r="B322" s="40"/>
      <c r="C322" s="41"/>
      <c r="D322" s="214" t="s">
        <v>128</v>
      </c>
      <c r="E322" s="41"/>
      <c r="F322" s="215" t="s">
        <v>492</v>
      </c>
      <c r="G322" s="41"/>
      <c r="H322" s="41"/>
      <c r="I322" s="216"/>
      <c r="J322" s="41"/>
      <c r="K322" s="41"/>
      <c r="L322" s="45"/>
      <c r="M322" s="217"/>
      <c r="N322" s="218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128</v>
      </c>
      <c r="AU322" s="18" t="s">
        <v>82</v>
      </c>
    </row>
    <row r="323" s="14" customFormat="1">
      <c r="A323" s="14"/>
      <c r="B323" s="230"/>
      <c r="C323" s="231"/>
      <c r="D323" s="221" t="s">
        <v>130</v>
      </c>
      <c r="E323" s="232" t="s">
        <v>19</v>
      </c>
      <c r="F323" s="233" t="s">
        <v>493</v>
      </c>
      <c r="G323" s="231"/>
      <c r="H323" s="234">
        <v>10919.370000000001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130</v>
      </c>
      <c r="AU323" s="240" t="s">
        <v>82</v>
      </c>
      <c r="AV323" s="14" t="s">
        <v>82</v>
      </c>
      <c r="AW323" s="14" t="s">
        <v>33</v>
      </c>
      <c r="AX323" s="14" t="s">
        <v>80</v>
      </c>
      <c r="AY323" s="240" t="s">
        <v>119</v>
      </c>
    </row>
    <row r="324" s="2" customFormat="1" ht="24.15" customHeight="1">
      <c r="A324" s="39"/>
      <c r="B324" s="40"/>
      <c r="C324" s="201" t="s">
        <v>494</v>
      </c>
      <c r="D324" s="201" t="s">
        <v>121</v>
      </c>
      <c r="E324" s="202" t="s">
        <v>495</v>
      </c>
      <c r="F324" s="203" t="s">
        <v>496</v>
      </c>
      <c r="G324" s="204" t="s">
        <v>214</v>
      </c>
      <c r="H324" s="205">
        <v>353.88</v>
      </c>
      <c r="I324" s="206"/>
      <c r="J324" s="207">
        <f>ROUND(I324*H324,2)</f>
        <v>0</v>
      </c>
      <c r="K324" s="203" t="s">
        <v>125</v>
      </c>
      <c r="L324" s="45"/>
      <c r="M324" s="208" t="s">
        <v>19</v>
      </c>
      <c r="N324" s="209" t="s">
        <v>43</v>
      </c>
      <c r="O324" s="85"/>
      <c r="P324" s="210">
        <f>O324*H324</f>
        <v>0</v>
      </c>
      <c r="Q324" s="210">
        <v>0</v>
      </c>
      <c r="R324" s="210">
        <f>Q324*H324</f>
        <v>0</v>
      </c>
      <c r="S324" s="210">
        <v>0</v>
      </c>
      <c r="T324" s="21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2" t="s">
        <v>126</v>
      </c>
      <c r="AT324" s="212" t="s">
        <v>121</v>
      </c>
      <c r="AU324" s="212" t="s">
        <v>82</v>
      </c>
      <c r="AY324" s="18" t="s">
        <v>119</v>
      </c>
      <c r="BE324" s="213">
        <f>IF(N324="základní",J324,0)</f>
        <v>0</v>
      </c>
      <c r="BF324" s="213">
        <f>IF(N324="snížená",J324,0)</f>
        <v>0</v>
      </c>
      <c r="BG324" s="213">
        <f>IF(N324="zákl. přenesená",J324,0)</f>
        <v>0</v>
      </c>
      <c r="BH324" s="213">
        <f>IF(N324="sníž. přenesená",J324,0)</f>
        <v>0</v>
      </c>
      <c r="BI324" s="213">
        <f>IF(N324="nulová",J324,0)</f>
        <v>0</v>
      </c>
      <c r="BJ324" s="18" t="s">
        <v>80</v>
      </c>
      <c r="BK324" s="213">
        <f>ROUND(I324*H324,2)</f>
        <v>0</v>
      </c>
      <c r="BL324" s="18" t="s">
        <v>126</v>
      </c>
      <c r="BM324" s="212" t="s">
        <v>497</v>
      </c>
    </row>
    <row r="325" s="2" customFormat="1">
      <c r="A325" s="39"/>
      <c r="B325" s="40"/>
      <c r="C325" s="41"/>
      <c r="D325" s="214" t="s">
        <v>128</v>
      </c>
      <c r="E325" s="41"/>
      <c r="F325" s="215" t="s">
        <v>498</v>
      </c>
      <c r="G325" s="41"/>
      <c r="H325" s="41"/>
      <c r="I325" s="216"/>
      <c r="J325" s="41"/>
      <c r="K325" s="41"/>
      <c r="L325" s="45"/>
      <c r="M325" s="217"/>
      <c r="N325" s="218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128</v>
      </c>
      <c r="AU325" s="18" t="s">
        <v>82</v>
      </c>
    </row>
    <row r="326" s="14" customFormat="1">
      <c r="A326" s="14"/>
      <c r="B326" s="230"/>
      <c r="C326" s="231"/>
      <c r="D326" s="221" t="s">
        <v>130</v>
      </c>
      <c r="E326" s="232" t="s">
        <v>19</v>
      </c>
      <c r="F326" s="233" t="s">
        <v>499</v>
      </c>
      <c r="G326" s="231"/>
      <c r="H326" s="234">
        <v>353.88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0" t="s">
        <v>130</v>
      </c>
      <c r="AU326" s="240" t="s">
        <v>82</v>
      </c>
      <c r="AV326" s="14" t="s">
        <v>82</v>
      </c>
      <c r="AW326" s="14" t="s">
        <v>33</v>
      </c>
      <c r="AX326" s="14" t="s">
        <v>80</v>
      </c>
      <c r="AY326" s="240" t="s">
        <v>119</v>
      </c>
    </row>
    <row r="327" s="2" customFormat="1" ht="24.15" customHeight="1">
      <c r="A327" s="39"/>
      <c r="B327" s="40"/>
      <c r="C327" s="201" t="s">
        <v>500</v>
      </c>
      <c r="D327" s="201" t="s">
        <v>121</v>
      </c>
      <c r="E327" s="202" t="s">
        <v>501</v>
      </c>
      <c r="F327" s="203" t="s">
        <v>490</v>
      </c>
      <c r="G327" s="204" t="s">
        <v>214</v>
      </c>
      <c r="H327" s="205">
        <v>7431.4799999999996</v>
      </c>
      <c r="I327" s="206"/>
      <c r="J327" s="207">
        <f>ROUND(I327*H327,2)</f>
        <v>0</v>
      </c>
      <c r="K327" s="203" t="s">
        <v>125</v>
      </c>
      <c r="L327" s="45"/>
      <c r="M327" s="208" t="s">
        <v>19</v>
      </c>
      <c r="N327" s="209" t="s">
        <v>43</v>
      </c>
      <c r="O327" s="85"/>
      <c r="P327" s="210">
        <f>O327*H327</f>
        <v>0</v>
      </c>
      <c r="Q327" s="210">
        <v>0</v>
      </c>
      <c r="R327" s="210">
        <f>Q327*H327</f>
        <v>0</v>
      </c>
      <c r="S327" s="210">
        <v>0</v>
      </c>
      <c r="T327" s="21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2" t="s">
        <v>126</v>
      </c>
      <c r="AT327" s="212" t="s">
        <v>121</v>
      </c>
      <c r="AU327" s="212" t="s">
        <v>82</v>
      </c>
      <c r="AY327" s="18" t="s">
        <v>119</v>
      </c>
      <c r="BE327" s="213">
        <f>IF(N327="základní",J327,0)</f>
        <v>0</v>
      </c>
      <c r="BF327" s="213">
        <f>IF(N327="snížená",J327,0)</f>
        <v>0</v>
      </c>
      <c r="BG327" s="213">
        <f>IF(N327="zákl. přenesená",J327,0)</f>
        <v>0</v>
      </c>
      <c r="BH327" s="213">
        <f>IF(N327="sníž. přenesená",J327,0)</f>
        <v>0</v>
      </c>
      <c r="BI327" s="213">
        <f>IF(N327="nulová",J327,0)</f>
        <v>0</v>
      </c>
      <c r="BJ327" s="18" t="s">
        <v>80</v>
      </c>
      <c r="BK327" s="213">
        <f>ROUND(I327*H327,2)</f>
        <v>0</v>
      </c>
      <c r="BL327" s="18" t="s">
        <v>126</v>
      </c>
      <c r="BM327" s="212" t="s">
        <v>502</v>
      </c>
    </row>
    <row r="328" s="2" customFormat="1">
      <c r="A328" s="39"/>
      <c r="B328" s="40"/>
      <c r="C328" s="41"/>
      <c r="D328" s="214" t="s">
        <v>128</v>
      </c>
      <c r="E328" s="41"/>
      <c r="F328" s="215" t="s">
        <v>503</v>
      </c>
      <c r="G328" s="41"/>
      <c r="H328" s="41"/>
      <c r="I328" s="216"/>
      <c r="J328" s="41"/>
      <c r="K328" s="41"/>
      <c r="L328" s="45"/>
      <c r="M328" s="217"/>
      <c r="N328" s="218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128</v>
      </c>
      <c r="AU328" s="18" t="s">
        <v>82</v>
      </c>
    </row>
    <row r="329" s="14" customFormat="1">
      <c r="A329" s="14"/>
      <c r="B329" s="230"/>
      <c r="C329" s="231"/>
      <c r="D329" s="221" t="s">
        <v>130</v>
      </c>
      <c r="E329" s="232" t="s">
        <v>19</v>
      </c>
      <c r="F329" s="233" t="s">
        <v>504</v>
      </c>
      <c r="G329" s="231"/>
      <c r="H329" s="234">
        <v>7431.4799999999996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130</v>
      </c>
      <c r="AU329" s="240" t="s">
        <v>82</v>
      </c>
      <c r="AV329" s="14" t="s">
        <v>82</v>
      </c>
      <c r="AW329" s="14" t="s">
        <v>33</v>
      </c>
      <c r="AX329" s="14" t="s">
        <v>80</v>
      </c>
      <c r="AY329" s="240" t="s">
        <v>119</v>
      </c>
    </row>
    <row r="330" s="2" customFormat="1" ht="16.5" customHeight="1">
      <c r="A330" s="39"/>
      <c r="B330" s="40"/>
      <c r="C330" s="201" t="s">
        <v>505</v>
      </c>
      <c r="D330" s="201" t="s">
        <v>121</v>
      </c>
      <c r="E330" s="202" t="s">
        <v>506</v>
      </c>
      <c r="F330" s="203" t="s">
        <v>507</v>
      </c>
      <c r="G330" s="204" t="s">
        <v>214</v>
      </c>
      <c r="H330" s="205">
        <v>873.83000000000004</v>
      </c>
      <c r="I330" s="206"/>
      <c r="J330" s="207">
        <f>ROUND(I330*H330,2)</f>
        <v>0</v>
      </c>
      <c r="K330" s="203" t="s">
        <v>125</v>
      </c>
      <c r="L330" s="45"/>
      <c r="M330" s="208" t="s">
        <v>19</v>
      </c>
      <c r="N330" s="209" t="s">
        <v>43</v>
      </c>
      <c r="O330" s="85"/>
      <c r="P330" s="210">
        <f>O330*H330</f>
        <v>0</v>
      </c>
      <c r="Q330" s="210">
        <v>0</v>
      </c>
      <c r="R330" s="210">
        <f>Q330*H330</f>
        <v>0</v>
      </c>
      <c r="S330" s="210">
        <v>0</v>
      </c>
      <c r="T330" s="21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2" t="s">
        <v>126</v>
      </c>
      <c r="AT330" s="212" t="s">
        <v>121</v>
      </c>
      <c r="AU330" s="212" t="s">
        <v>82</v>
      </c>
      <c r="AY330" s="18" t="s">
        <v>119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18" t="s">
        <v>80</v>
      </c>
      <c r="BK330" s="213">
        <f>ROUND(I330*H330,2)</f>
        <v>0</v>
      </c>
      <c r="BL330" s="18" t="s">
        <v>126</v>
      </c>
      <c r="BM330" s="212" t="s">
        <v>508</v>
      </c>
    </row>
    <row r="331" s="2" customFormat="1">
      <c r="A331" s="39"/>
      <c r="B331" s="40"/>
      <c r="C331" s="41"/>
      <c r="D331" s="214" t="s">
        <v>128</v>
      </c>
      <c r="E331" s="41"/>
      <c r="F331" s="215" t="s">
        <v>509</v>
      </c>
      <c r="G331" s="41"/>
      <c r="H331" s="41"/>
      <c r="I331" s="216"/>
      <c r="J331" s="41"/>
      <c r="K331" s="41"/>
      <c r="L331" s="45"/>
      <c r="M331" s="217"/>
      <c r="N331" s="218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128</v>
      </c>
      <c r="AU331" s="18" t="s">
        <v>82</v>
      </c>
    </row>
    <row r="332" s="2" customFormat="1" ht="24.15" customHeight="1">
      <c r="A332" s="39"/>
      <c r="B332" s="40"/>
      <c r="C332" s="201" t="s">
        <v>510</v>
      </c>
      <c r="D332" s="201" t="s">
        <v>121</v>
      </c>
      <c r="E332" s="202" t="s">
        <v>511</v>
      </c>
      <c r="F332" s="203" t="s">
        <v>512</v>
      </c>
      <c r="G332" s="204" t="s">
        <v>214</v>
      </c>
      <c r="H332" s="205">
        <v>59.200000000000003</v>
      </c>
      <c r="I332" s="206"/>
      <c r="J332" s="207">
        <f>ROUND(I332*H332,2)</f>
        <v>0</v>
      </c>
      <c r="K332" s="203" t="s">
        <v>125</v>
      </c>
      <c r="L332" s="45"/>
      <c r="M332" s="208" t="s">
        <v>19</v>
      </c>
      <c r="N332" s="209" t="s">
        <v>43</v>
      </c>
      <c r="O332" s="85"/>
      <c r="P332" s="210">
        <f>O332*H332</f>
        <v>0</v>
      </c>
      <c r="Q332" s="210">
        <v>0</v>
      </c>
      <c r="R332" s="210">
        <f>Q332*H332</f>
        <v>0</v>
      </c>
      <c r="S332" s="210">
        <v>0</v>
      </c>
      <c r="T332" s="21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2" t="s">
        <v>126</v>
      </c>
      <c r="AT332" s="212" t="s">
        <v>121</v>
      </c>
      <c r="AU332" s="212" t="s">
        <v>82</v>
      </c>
      <c r="AY332" s="18" t="s">
        <v>119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8" t="s">
        <v>80</v>
      </c>
      <c r="BK332" s="213">
        <f>ROUND(I332*H332,2)</f>
        <v>0</v>
      </c>
      <c r="BL332" s="18" t="s">
        <v>126</v>
      </c>
      <c r="BM332" s="212" t="s">
        <v>513</v>
      </c>
    </row>
    <row r="333" s="2" customFormat="1">
      <c r="A333" s="39"/>
      <c r="B333" s="40"/>
      <c r="C333" s="41"/>
      <c r="D333" s="214" t="s">
        <v>128</v>
      </c>
      <c r="E333" s="41"/>
      <c r="F333" s="215" t="s">
        <v>514</v>
      </c>
      <c r="G333" s="41"/>
      <c r="H333" s="41"/>
      <c r="I333" s="216"/>
      <c r="J333" s="41"/>
      <c r="K333" s="41"/>
      <c r="L333" s="45"/>
      <c r="M333" s="217"/>
      <c r="N333" s="218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128</v>
      </c>
      <c r="AU333" s="18" t="s">
        <v>82</v>
      </c>
    </row>
    <row r="334" s="14" customFormat="1">
      <c r="A334" s="14"/>
      <c r="B334" s="230"/>
      <c r="C334" s="231"/>
      <c r="D334" s="221" t="s">
        <v>130</v>
      </c>
      <c r="E334" s="232" t="s">
        <v>19</v>
      </c>
      <c r="F334" s="233" t="s">
        <v>515</v>
      </c>
      <c r="G334" s="231"/>
      <c r="H334" s="234">
        <v>59.200000000000003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0" t="s">
        <v>130</v>
      </c>
      <c r="AU334" s="240" t="s">
        <v>82</v>
      </c>
      <c r="AV334" s="14" t="s">
        <v>82</v>
      </c>
      <c r="AW334" s="14" t="s">
        <v>33</v>
      </c>
      <c r="AX334" s="14" t="s">
        <v>80</v>
      </c>
      <c r="AY334" s="240" t="s">
        <v>119</v>
      </c>
    </row>
    <row r="335" s="2" customFormat="1" ht="24.15" customHeight="1">
      <c r="A335" s="39"/>
      <c r="B335" s="40"/>
      <c r="C335" s="201" t="s">
        <v>516</v>
      </c>
      <c r="D335" s="201" t="s">
        <v>121</v>
      </c>
      <c r="E335" s="202" t="s">
        <v>517</v>
      </c>
      <c r="F335" s="203" t="s">
        <v>213</v>
      </c>
      <c r="G335" s="204" t="s">
        <v>214</v>
      </c>
      <c r="H335" s="205">
        <v>781.40999999999997</v>
      </c>
      <c r="I335" s="206"/>
      <c r="J335" s="207">
        <f>ROUND(I335*H335,2)</f>
        <v>0</v>
      </c>
      <c r="K335" s="203" t="s">
        <v>125</v>
      </c>
      <c r="L335" s="45"/>
      <c r="M335" s="208" t="s">
        <v>19</v>
      </c>
      <c r="N335" s="209" t="s">
        <v>43</v>
      </c>
      <c r="O335" s="85"/>
      <c r="P335" s="210">
        <f>O335*H335</f>
        <v>0</v>
      </c>
      <c r="Q335" s="210">
        <v>0</v>
      </c>
      <c r="R335" s="210">
        <f>Q335*H335</f>
        <v>0</v>
      </c>
      <c r="S335" s="210">
        <v>0</v>
      </c>
      <c r="T335" s="21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2" t="s">
        <v>126</v>
      </c>
      <c r="AT335" s="212" t="s">
        <v>121</v>
      </c>
      <c r="AU335" s="212" t="s">
        <v>82</v>
      </c>
      <c r="AY335" s="18" t="s">
        <v>119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8" t="s">
        <v>80</v>
      </c>
      <c r="BK335" s="213">
        <f>ROUND(I335*H335,2)</f>
        <v>0</v>
      </c>
      <c r="BL335" s="18" t="s">
        <v>126</v>
      </c>
      <c r="BM335" s="212" t="s">
        <v>518</v>
      </c>
    </row>
    <row r="336" s="2" customFormat="1">
      <c r="A336" s="39"/>
      <c r="B336" s="40"/>
      <c r="C336" s="41"/>
      <c r="D336" s="214" t="s">
        <v>128</v>
      </c>
      <c r="E336" s="41"/>
      <c r="F336" s="215" t="s">
        <v>519</v>
      </c>
      <c r="G336" s="41"/>
      <c r="H336" s="41"/>
      <c r="I336" s="216"/>
      <c r="J336" s="41"/>
      <c r="K336" s="41"/>
      <c r="L336" s="45"/>
      <c r="M336" s="217"/>
      <c r="N336" s="218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128</v>
      </c>
      <c r="AU336" s="18" t="s">
        <v>82</v>
      </c>
    </row>
    <row r="337" s="14" customFormat="1">
      <c r="A337" s="14"/>
      <c r="B337" s="230"/>
      <c r="C337" s="231"/>
      <c r="D337" s="221" t="s">
        <v>130</v>
      </c>
      <c r="E337" s="232" t="s">
        <v>19</v>
      </c>
      <c r="F337" s="233" t="s">
        <v>520</v>
      </c>
      <c r="G337" s="231"/>
      <c r="H337" s="234">
        <v>781.40999999999997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130</v>
      </c>
      <c r="AU337" s="240" t="s">
        <v>82</v>
      </c>
      <c r="AV337" s="14" t="s">
        <v>82</v>
      </c>
      <c r="AW337" s="14" t="s">
        <v>33</v>
      </c>
      <c r="AX337" s="14" t="s">
        <v>80</v>
      </c>
      <c r="AY337" s="240" t="s">
        <v>119</v>
      </c>
    </row>
    <row r="338" s="2" customFormat="1" ht="24.15" customHeight="1">
      <c r="A338" s="39"/>
      <c r="B338" s="40"/>
      <c r="C338" s="201" t="s">
        <v>521</v>
      </c>
      <c r="D338" s="201" t="s">
        <v>121</v>
      </c>
      <c r="E338" s="202" t="s">
        <v>522</v>
      </c>
      <c r="F338" s="203" t="s">
        <v>523</v>
      </c>
      <c r="G338" s="204" t="s">
        <v>214</v>
      </c>
      <c r="H338" s="205">
        <v>33.219999999999999</v>
      </c>
      <c r="I338" s="206"/>
      <c r="J338" s="207">
        <f>ROUND(I338*H338,2)</f>
        <v>0</v>
      </c>
      <c r="K338" s="203" t="s">
        <v>125</v>
      </c>
      <c r="L338" s="45"/>
      <c r="M338" s="208" t="s">
        <v>19</v>
      </c>
      <c r="N338" s="209" t="s">
        <v>43</v>
      </c>
      <c r="O338" s="85"/>
      <c r="P338" s="210">
        <f>O338*H338</f>
        <v>0</v>
      </c>
      <c r="Q338" s="210">
        <v>0</v>
      </c>
      <c r="R338" s="210">
        <f>Q338*H338</f>
        <v>0</v>
      </c>
      <c r="S338" s="210">
        <v>0</v>
      </c>
      <c r="T338" s="21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2" t="s">
        <v>126</v>
      </c>
      <c r="AT338" s="212" t="s">
        <v>121</v>
      </c>
      <c r="AU338" s="212" t="s">
        <v>82</v>
      </c>
      <c r="AY338" s="18" t="s">
        <v>119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18" t="s">
        <v>80</v>
      </c>
      <c r="BK338" s="213">
        <f>ROUND(I338*H338,2)</f>
        <v>0</v>
      </c>
      <c r="BL338" s="18" t="s">
        <v>126</v>
      </c>
      <c r="BM338" s="212" t="s">
        <v>524</v>
      </c>
    </row>
    <row r="339" s="2" customFormat="1">
      <c r="A339" s="39"/>
      <c r="B339" s="40"/>
      <c r="C339" s="41"/>
      <c r="D339" s="214" t="s">
        <v>128</v>
      </c>
      <c r="E339" s="41"/>
      <c r="F339" s="215" t="s">
        <v>525</v>
      </c>
      <c r="G339" s="41"/>
      <c r="H339" s="41"/>
      <c r="I339" s="216"/>
      <c r="J339" s="41"/>
      <c r="K339" s="41"/>
      <c r="L339" s="45"/>
      <c r="M339" s="217"/>
      <c r="N339" s="218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128</v>
      </c>
      <c r="AU339" s="18" t="s">
        <v>82</v>
      </c>
    </row>
    <row r="340" s="14" customFormat="1">
      <c r="A340" s="14"/>
      <c r="B340" s="230"/>
      <c r="C340" s="231"/>
      <c r="D340" s="221" t="s">
        <v>130</v>
      </c>
      <c r="E340" s="232" t="s">
        <v>19</v>
      </c>
      <c r="F340" s="233" t="s">
        <v>526</v>
      </c>
      <c r="G340" s="231"/>
      <c r="H340" s="234">
        <v>33.219999999999999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130</v>
      </c>
      <c r="AU340" s="240" t="s">
        <v>82</v>
      </c>
      <c r="AV340" s="14" t="s">
        <v>82</v>
      </c>
      <c r="AW340" s="14" t="s">
        <v>33</v>
      </c>
      <c r="AX340" s="14" t="s">
        <v>80</v>
      </c>
      <c r="AY340" s="240" t="s">
        <v>119</v>
      </c>
    </row>
    <row r="341" s="12" customFormat="1" ht="22.8" customHeight="1">
      <c r="A341" s="12"/>
      <c r="B341" s="185"/>
      <c r="C341" s="186"/>
      <c r="D341" s="187" t="s">
        <v>71</v>
      </c>
      <c r="E341" s="199" t="s">
        <v>527</v>
      </c>
      <c r="F341" s="199" t="s">
        <v>528</v>
      </c>
      <c r="G341" s="186"/>
      <c r="H341" s="186"/>
      <c r="I341" s="189"/>
      <c r="J341" s="200">
        <f>BK341</f>
        <v>0</v>
      </c>
      <c r="K341" s="186"/>
      <c r="L341" s="191"/>
      <c r="M341" s="192"/>
      <c r="N341" s="193"/>
      <c r="O341" s="193"/>
      <c r="P341" s="194">
        <f>SUM(P342:P343)</f>
        <v>0</v>
      </c>
      <c r="Q341" s="193"/>
      <c r="R341" s="194">
        <f>SUM(R342:R343)</f>
        <v>0</v>
      </c>
      <c r="S341" s="193"/>
      <c r="T341" s="195">
        <f>SUM(T342:T343)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6" t="s">
        <v>80</v>
      </c>
      <c r="AT341" s="197" t="s">
        <v>71</v>
      </c>
      <c r="AU341" s="197" t="s">
        <v>80</v>
      </c>
      <c r="AY341" s="196" t="s">
        <v>119</v>
      </c>
      <c r="BK341" s="198">
        <f>SUM(BK342:BK343)</f>
        <v>0</v>
      </c>
    </row>
    <row r="342" s="2" customFormat="1" ht="24.15" customHeight="1">
      <c r="A342" s="39"/>
      <c r="B342" s="40"/>
      <c r="C342" s="201" t="s">
        <v>529</v>
      </c>
      <c r="D342" s="201" t="s">
        <v>121</v>
      </c>
      <c r="E342" s="202" t="s">
        <v>530</v>
      </c>
      <c r="F342" s="203" t="s">
        <v>531</v>
      </c>
      <c r="G342" s="204" t="s">
        <v>214</v>
      </c>
      <c r="H342" s="205">
        <v>263.548</v>
      </c>
      <c r="I342" s="206"/>
      <c r="J342" s="207">
        <f>ROUND(I342*H342,2)</f>
        <v>0</v>
      </c>
      <c r="K342" s="203" t="s">
        <v>125</v>
      </c>
      <c r="L342" s="45"/>
      <c r="M342" s="208" t="s">
        <v>19</v>
      </c>
      <c r="N342" s="209" t="s">
        <v>43</v>
      </c>
      <c r="O342" s="85"/>
      <c r="P342" s="210">
        <f>O342*H342</f>
        <v>0</v>
      </c>
      <c r="Q342" s="210">
        <v>0</v>
      </c>
      <c r="R342" s="210">
        <f>Q342*H342</f>
        <v>0</v>
      </c>
      <c r="S342" s="210">
        <v>0</v>
      </c>
      <c r="T342" s="21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2" t="s">
        <v>126</v>
      </c>
      <c r="AT342" s="212" t="s">
        <v>121</v>
      </c>
      <c r="AU342" s="212" t="s">
        <v>82</v>
      </c>
      <c r="AY342" s="18" t="s">
        <v>119</v>
      </c>
      <c r="BE342" s="213">
        <f>IF(N342="základní",J342,0)</f>
        <v>0</v>
      </c>
      <c r="BF342" s="213">
        <f>IF(N342="snížená",J342,0)</f>
        <v>0</v>
      </c>
      <c r="BG342" s="213">
        <f>IF(N342="zákl. přenesená",J342,0)</f>
        <v>0</v>
      </c>
      <c r="BH342" s="213">
        <f>IF(N342="sníž. přenesená",J342,0)</f>
        <v>0</v>
      </c>
      <c r="BI342" s="213">
        <f>IF(N342="nulová",J342,0)</f>
        <v>0</v>
      </c>
      <c r="BJ342" s="18" t="s">
        <v>80</v>
      </c>
      <c r="BK342" s="213">
        <f>ROUND(I342*H342,2)</f>
        <v>0</v>
      </c>
      <c r="BL342" s="18" t="s">
        <v>126</v>
      </c>
      <c r="BM342" s="212" t="s">
        <v>532</v>
      </c>
    </row>
    <row r="343" s="2" customFormat="1">
      <c r="A343" s="39"/>
      <c r="B343" s="40"/>
      <c r="C343" s="41"/>
      <c r="D343" s="214" t="s">
        <v>128</v>
      </c>
      <c r="E343" s="41"/>
      <c r="F343" s="215" t="s">
        <v>533</v>
      </c>
      <c r="G343" s="41"/>
      <c r="H343" s="41"/>
      <c r="I343" s="216"/>
      <c r="J343" s="41"/>
      <c r="K343" s="41"/>
      <c r="L343" s="45"/>
      <c r="M343" s="217"/>
      <c r="N343" s="218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128</v>
      </c>
      <c r="AU343" s="18" t="s">
        <v>82</v>
      </c>
    </row>
    <row r="344" s="12" customFormat="1" ht="25.92" customHeight="1">
      <c r="A344" s="12"/>
      <c r="B344" s="185"/>
      <c r="C344" s="186"/>
      <c r="D344" s="187" t="s">
        <v>71</v>
      </c>
      <c r="E344" s="188" t="s">
        <v>534</v>
      </c>
      <c r="F344" s="188" t="s">
        <v>535</v>
      </c>
      <c r="G344" s="186"/>
      <c r="H344" s="186"/>
      <c r="I344" s="189"/>
      <c r="J344" s="190">
        <f>BK344</f>
        <v>0</v>
      </c>
      <c r="K344" s="186"/>
      <c r="L344" s="191"/>
      <c r="M344" s="192"/>
      <c r="N344" s="193"/>
      <c r="O344" s="193"/>
      <c r="P344" s="194">
        <f>P345</f>
        <v>0</v>
      </c>
      <c r="Q344" s="193"/>
      <c r="R344" s="194">
        <f>R345</f>
        <v>0.07392</v>
      </c>
      <c r="S344" s="193"/>
      <c r="T344" s="195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96" t="s">
        <v>82</v>
      </c>
      <c r="AT344" s="197" t="s">
        <v>71</v>
      </c>
      <c r="AU344" s="197" t="s">
        <v>72</v>
      </c>
      <c r="AY344" s="196" t="s">
        <v>119</v>
      </c>
      <c r="BK344" s="198">
        <f>BK345</f>
        <v>0</v>
      </c>
    </row>
    <row r="345" s="12" customFormat="1" ht="22.8" customHeight="1">
      <c r="A345" s="12"/>
      <c r="B345" s="185"/>
      <c r="C345" s="186"/>
      <c r="D345" s="187" t="s">
        <v>71</v>
      </c>
      <c r="E345" s="199" t="s">
        <v>536</v>
      </c>
      <c r="F345" s="199" t="s">
        <v>537</v>
      </c>
      <c r="G345" s="186"/>
      <c r="H345" s="186"/>
      <c r="I345" s="189"/>
      <c r="J345" s="200">
        <f>BK345</f>
        <v>0</v>
      </c>
      <c r="K345" s="186"/>
      <c r="L345" s="191"/>
      <c r="M345" s="192"/>
      <c r="N345" s="193"/>
      <c r="O345" s="193"/>
      <c r="P345" s="194">
        <f>SUM(P346:P361)</f>
        <v>0</v>
      </c>
      <c r="Q345" s="193"/>
      <c r="R345" s="194">
        <f>SUM(R346:R361)</f>
        <v>0.07392</v>
      </c>
      <c r="S345" s="193"/>
      <c r="T345" s="195">
        <f>SUM(T346:T361)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96" t="s">
        <v>82</v>
      </c>
      <c r="AT345" s="197" t="s">
        <v>71</v>
      </c>
      <c r="AU345" s="197" t="s">
        <v>80</v>
      </c>
      <c r="AY345" s="196" t="s">
        <v>119</v>
      </c>
      <c r="BK345" s="198">
        <f>SUM(BK346:BK361)</f>
        <v>0</v>
      </c>
    </row>
    <row r="346" s="2" customFormat="1" ht="16.5" customHeight="1">
      <c r="A346" s="39"/>
      <c r="B346" s="40"/>
      <c r="C346" s="201" t="s">
        <v>538</v>
      </c>
      <c r="D346" s="201" t="s">
        <v>121</v>
      </c>
      <c r="E346" s="202" t="s">
        <v>539</v>
      </c>
      <c r="F346" s="203" t="s">
        <v>540</v>
      </c>
      <c r="G346" s="204" t="s">
        <v>124</v>
      </c>
      <c r="H346" s="205">
        <v>21</v>
      </c>
      <c r="I346" s="206"/>
      <c r="J346" s="207">
        <f>ROUND(I346*H346,2)</f>
        <v>0</v>
      </c>
      <c r="K346" s="203" t="s">
        <v>125</v>
      </c>
      <c r="L346" s="45"/>
      <c r="M346" s="208" t="s">
        <v>19</v>
      </c>
      <c r="N346" s="209" t="s">
        <v>43</v>
      </c>
      <c r="O346" s="85"/>
      <c r="P346" s="210">
        <f>O346*H346</f>
        <v>0</v>
      </c>
      <c r="Q346" s="210">
        <v>0</v>
      </c>
      <c r="R346" s="210">
        <f>Q346*H346</f>
        <v>0</v>
      </c>
      <c r="S346" s="210">
        <v>0</v>
      </c>
      <c r="T346" s="21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2" t="s">
        <v>218</v>
      </c>
      <c r="AT346" s="212" t="s">
        <v>121</v>
      </c>
      <c r="AU346" s="212" t="s">
        <v>82</v>
      </c>
      <c r="AY346" s="18" t="s">
        <v>119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8" t="s">
        <v>80</v>
      </c>
      <c r="BK346" s="213">
        <f>ROUND(I346*H346,2)</f>
        <v>0</v>
      </c>
      <c r="BL346" s="18" t="s">
        <v>218</v>
      </c>
      <c r="BM346" s="212" t="s">
        <v>541</v>
      </c>
    </row>
    <row r="347" s="2" customFormat="1">
      <c r="A347" s="39"/>
      <c r="B347" s="40"/>
      <c r="C347" s="41"/>
      <c r="D347" s="214" t="s">
        <v>128</v>
      </c>
      <c r="E347" s="41"/>
      <c r="F347" s="215" t="s">
        <v>542</v>
      </c>
      <c r="G347" s="41"/>
      <c r="H347" s="41"/>
      <c r="I347" s="216"/>
      <c r="J347" s="41"/>
      <c r="K347" s="41"/>
      <c r="L347" s="45"/>
      <c r="M347" s="217"/>
      <c r="N347" s="218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128</v>
      </c>
      <c r="AU347" s="18" t="s">
        <v>82</v>
      </c>
    </row>
    <row r="348" s="13" customFormat="1">
      <c r="A348" s="13"/>
      <c r="B348" s="219"/>
      <c r="C348" s="220"/>
      <c r="D348" s="221" t="s">
        <v>130</v>
      </c>
      <c r="E348" s="222" t="s">
        <v>19</v>
      </c>
      <c r="F348" s="223" t="s">
        <v>543</v>
      </c>
      <c r="G348" s="220"/>
      <c r="H348" s="222" t="s">
        <v>19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9" t="s">
        <v>130</v>
      </c>
      <c r="AU348" s="229" t="s">
        <v>82</v>
      </c>
      <c r="AV348" s="13" t="s">
        <v>80</v>
      </c>
      <c r="AW348" s="13" t="s">
        <v>33</v>
      </c>
      <c r="AX348" s="13" t="s">
        <v>72</v>
      </c>
      <c r="AY348" s="229" t="s">
        <v>119</v>
      </c>
    </row>
    <row r="349" s="14" customFormat="1">
      <c r="A349" s="14"/>
      <c r="B349" s="230"/>
      <c r="C349" s="231"/>
      <c r="D349" s="221" t="s">
        <v>130</v>
      </c>
      <c r="E349" s="232" t="s">
        <v>19</v>
      </c>
      <c r="F349" s="233" t="s">
        <v>7</v>
      </c>
      <c r="G349" s="231"/>
      <c r="H349" s="234">
        <v>21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130</v>
      </c>
      <c r="AU349" s="240" t="s">
        <v>82</v>
      </c>
      <c r="AV349" s="14" t="s">
        <v>82</v>
      </c>
      <c r="AW349" s="14" t="s">
        <v>33</v>
      </c>
      <c r="AX349" s="14" t="s">
        <v>80</v>
      </c>
      <c r="AY349" s="240" t="s">
        <v>119</v>
      </c>
    </row>
    <row r="350" s="2" customFormat="1" ht="16.5" customHeight="1">
      <c r="A350" s="39"/>
      <c r="B350" s="40"/>
      <c r="C350" s="201" t="s">
        <v>544</v>
      </c>
      <c r="D350" s="201" t="s">
        <v>121</v>
      </c>
      <c r="E350" s="202" t="s">
        <v>545</v>
      </c>
      <c r="F350" s="203" t="s">
        <v>546</v>
      </c>
      <c r="G350" s="204" t="s">
        <v>124</v>
      </c>
      <c r="H350" s="205">
        <v>21</v>
      </c>
      <c r="I350" s="206"/>
      <c r="J350" s="207">
        <f>ROUND(I350*H350,2)</f>
        <v>0</v>
      </c>
      <c r="K350" s="203" t="s">
        <v>125</v>
      </c>
      <c r="L350" s="45"/>
      <c r="M350" s="208" t="s">
        <v>19</v>
      </c>
      <c r="N350" s="209" t="s">
        <v>43</v>
      </c>
      <c r="O350" s="85"/>
      <c r="P350" s="210">
        <f>O350*H350</f>
        <v>0</v>
      </c>
      <c r="Q350" s="210">
        <v>0.00036000000000000002</v>
      </c>
      <c r="R350" s="210">
        <f>Q350*H350</f>
        <v>0.0075600000000000007</v>
      </c>
      <c r="S350" s="210">
        <v>0</v>
      </c>
      <c r="T350" s="21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2" t="s">
        <v>218</v>
      </c>
      <c r="AT350" s="212" t="s">
        <v>121</v>
      </c>
      <c r="AU350" s="212" t="s">
        <v>82</v>
      </c>
      <c r="AY350" s="18" t="s">
        <v>119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8" t="s">
        <v>80</v>
      </c>
      <c r="BK350" s="213">
        <f>ROUND(I350*H350,2)</f>
        <v>0</v>
      </c>
      <c r="BL350" s="18" t="s">
        <v>218</v>
      </c>
      <c r="BM350" s="212" t="s">
        <v>547</v>
      </c>
    </row>
    <row r="351" s="2" customFormat="1">
      <c r="A351" s="39"/>
      <c r="B351" s="40"/>
      <c r="C351" s="41"/>
      <c r="D351" s="214" t="s">
        <v>128</v>
      </c>
      <c r="E351" s="41"/>
      <c r="F351" s="215" t="s">
        <v>548</v>
      </c>
      <c r="G351" s="41"/>
      <c r="H351" s="41"/>
      <c r="I351" s="216"/>
      <c r="J351" s="41"/>
      <c r="K351" s="41"/>
      <c r="L351" s="45"/>
      <c r="M351" s="217"/>
      <c r="N351" s="218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128</v>
      </c>
      <c r="AU351" s="18" t="s">
        <v>82</v>
      </c>
    </row>
    <row r="352" s="13" customFormat="1">
      <c r="A352" s="13"/>
      <c r="B352" s="219"/>
      <c r="C352" s="220"/>
      <c r="D352" s="221" t="s">
        <v>130</v>
      </c>
      <c r="E352" s="222" t="s">
        <v>19</v>
      </c>
      <c r="F352" s="223" t="s">
        <v>543</v>
      </c>
      <c r="G352" s="220"/>
      <c r="H352" s="222" t="s">
        <v>19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9" t="s">
        <v>130</v>
      </c>
      <c r="AU352" s="229" t="s">
        <v>82</v>
      </c>
      <c r="AV352" s="13" t="s">
        <v>80</v>
      </c>
      <c r="AW352" s="13" t="s">
        <v>33</v>
      </c>
      <c r="AX352" s="13" t="s">
        <v>72</v>
      </c>
      <c r="AY352" s="229" t="s">
        <v>119</v>
      </c>
    </row>
    <row r="353" s="14" customFormat="1">
      <c r="A353" s="14"/>
      <c r="B353" s="230"/>
      <c r="C353" s="231"/>
      <c r="D353" s="221" t="s">
        <v>130</v>
      </c>
      <c r="E353" s="232" t="s">
        <v>19</v>
      </c>
      <c r="F353" s="233" t="s">
        <v>7</v>
      </c>
      <c r="G353" s="231"/>
      <c r="H353" s="234">
        <v>21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0" t="s">
        <v>130</v>
      </c>
      <c r="AU353" s="240" t="s">
        <v>82</v>
      </c>
      <c r="AV353" s="14" t="s">
        <v>82</v>
      </c>
      <c r="AW353" s="14" t="s">
        <v>33</v>
      </c>
      <c r="AX353" s="14" t="s">
        <v>80</v>
      </c>
      <c r="AY353" s="240" t="s">
        <v>119</v>
      </c>
    </row>
    <row r="354" s="2" customFormat="1" ht="16.5" customHeight="1">
      <c r="A354" s="39"/>
      <c r="B354" s="40"/>
      <c r="C354" s="201" t="s">
        <v>549</v>
      </c>
      <c r="D354" s="201" t="s">
        <v>121</v>
      </c>
      <c r="E354" s="202" t="s">
        <v>550</v>
      </c>
      <c r="F354" s="203" t="s">
        <v>551</v>
      </c>
      <c r="G354" s="204" t="s">
        <v>124</v>
      </c>
      <c r="H354" s="205">
        <v>21</v>
      </c>
      <c r="I354" s="206"/>
      <c r="J354" s="207">
        <f>ROUND(I354*H354,2)</f>
        <v>0</v>
      </c>
      <c r="K354" s="203" t="s">
        <v>125</v>
      </c>
      <c r="L354" s="45"/>
      <c r="M354" s="208" t="s">
        <v>19</v>
      </c>
      <c r="N354" s="209" t="s">
        <v>43</v>
      </c>
      <c r="O354" s="85"/>
      <c r="P354" s="210">
        <f>O354*H354</f>
        <v>0</v>
      </c>
      <c r="Q354" s="210">
        <v>0.00066</v>
      </c>
      <c r="R354" s="210">
        <f>Q354*H354</f>
        <v>0.013860000000000001</v>
      </c>
      <c r="S354" s="210">
        <v>0</v>
      </c>
      <c r="T354" s="21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2" t="s">
        <v>218</v>
      </c>
      <c r="AT354" s="212" t="s">
        <v>121</v>
      </c>
      <c r="AU354" s="212" t="s">
        <v>82</v>
      </c>
      <c r="AY354" s="18" t="s">
        <v>119</v>
      </c>
      <c r="BE354" s="213">
        <f>IF(N354="základní",J354,0)</f>
        <v>0</v>
      </c>
      <c r="BF354" s="213">
        <f>IF(N354="snížená",J354,0)</f>
        <v>0</v>
      </c>
      <c r="BG354" s="213">
        <f>IF(N354="zákl. přenesená",J354,0)</f>
        <v>0</v>
      </c>
      <c r="BH354" s="213">
        <f>IF(N354="sníž. přenesená",J354,0)</f>
        <v>0</v>
      </c>
      <c r="BI354" s="213">
        <f>IF(N354="nulová",J354,0)</f>
        <v>0</v>
      </c>
      <c r="BJ354" s="18" t="s">
        <v>80</v>
      </c>
      <c r="BK354" s="213">
        <f>ROUND(I354*H354,2)</f>
        <v>0</v>
      </c>
      <c r="BL354" s="18" t="s">
        <v>218</v>
      </c>
      <c r="BM354" s="212" t="s">
        <v>552</v>
      </c>
    </row>
    <row r="355" s="2" customFormat="1">
      <c r="A355" s="39"/>
      <c r="B355" s="40"/>
      <c r="C355" s="41"/>
      <c r="D355" s="214" t="s">
        <v>128</v>
      </c>
      <c r="E355" s="41"/>
      <c r="F355" s="215" t="s">
        <v>553</v>
      </c>
      <c r="G355" s="41"/>
      <c r="H355" s="41"/>
      <c r="I355" s="216"/>
      <c r="J355" s="41"/>
      <c r="K355" s="41"/>
      <c r="L355" s="45"/>
      <c r="M355" s="217"/>
      <c r="N355" s="218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128</v>
      </c>
      <c r="AU355" s="18" t="s">
        <v>82</v>
      </c>
    </row>
    <row r="356" s="13" customFormat="1">
      <c r="A356" s="13"/>
      <c r="B356" s="219"/>
      <c r="C356" s="220"/>
      <c r="D356" s="221" t="s">
        <v>130</v>
      </c>
      <c r="E356" s="222" t="s">
        <v>19</v>
      </c>
      <c r="F356" s="223" t="s">
        <v>543</v>
      </c>
      <c r="G356" s="220"/>
      <c r="H356" s="222" t="s">
        <v>19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9" t="s">
        <v>130</v>
      </c>
      <c r="AU356" s="229" t="s">
        <v>82</v>
      </c>
      <c r="AV356" s="13" t="s">
        <v>80</v>
      </c>
      <c r="AW356" s="13" t="s">
        <v>33</v>
      </c>
      <c r="AX356" s="13" t="s">
        <v>72</v>
      </c>
      <c r="AY356" s="229" t="s">
        <v>119</v>
      </c>
    </row>
    <row r="357" s="14" customFormat="1">
      <c r="A357" s="14"/>
      <c r="B357" s="230"/>
      <c r="C357" s="231"/>
      <c r="D357" s="221" t="s">
        <v>130</v>
      </c>
      <c r="E357" s="232" t="s">
        <v>19</v>
      </c>
      <c r="F357" s="233" t="s">
        <v>7</v>
      </c>
      <c r="G357" s="231"/>
      <c r="H357" s="234">
        <v>21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0" t="s">
        <v>130</v>
      </c>
      <c r="AU357" s="240" t="s">
        <v>82</v>
      </c>
      <c r="AV357" s="14" t="s">
        <v>82</v>
      </c>
      <c r="AW357" s="14" t="s">
        <v>33</v>
      </c>
      <c r="AX357" s="14" t="s">
        <v>80</v>
      </c>
      <c r="AY357" s="240" t="s">
        <v>119</v>
      </c>
    </row>
    <row r="358" s="2" customFormat="1" ht="24.15" customHeight="1">
      <c r="A358" s="39"/>
      <c r="B358" s="40"/>
      <c r="C358" s="201" t="s">
        <v>554</v>
      </c>
      <c r="D358" s="201" t="s">
        <v>121</v>
      </c>
      <c r="E358" s="202" t="s">
        <v>555</v>
      </c>
      <c r="F358" s="203" t="s">
        <v>556</v>
      </c>
      <c r="G358" s="204" t="s">
        <v>124</v>
      </c>
      <c r="H358" s="205">
        <v>21</v>
      </c>
      <c r="I358" s="206"/>
      <c r="J358" s="207">
        <f>ROUND(I358*H358,2)</f>
        <v>0</v>
      </c>
      <c r="K358" s="203" t="s">
        <v>125</v>
      </c>
      <c r="L358" s="45"/>
      <c r="M358" s="208" t="s">
        <v>19</v>
      </c>
      <c r="N358" s="209" t="s">
        <v>43</v>
      </c>
      <c r="O358" s="85"/>
      <c r="P358" s="210">
        <f>O358*H358</f>
        <v>0</v>
      </c>
      <c r="Q358" s="210">
        <v>0.0025000000000000001</v>
      </c>
      <c r="R358" s="210">
        <f>Q358*H358</f>
        <v>0.052499999999999998</v>
      </c>
      <c r="S358" s="210">
        <v>0</v>
      </c>
      <c r="T358" s="21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2" t="s">
        <v>218</v>
      </c>
      <c r="AT358" s="212" t="s">
        <v>121</v>
      </c>
      <c r="AU358" s="212" t="s">
        <v>82</v>
      </c>
      <c r="AY358" s="18" t="s">
        <v>119</v>
      </c>
      <c r="BE358" s="213">
        <f>IF(N358="základní",J358,0)</f>
        <v>0</v>
      </c>
      <c r="BF358" s="213">
        <f>IF(N358="snížená",J358,0)</f>
        <v>0</v>
      </c>
      <c r="BG358" s="213">
        <f>IF(N358="zákl. přenesená",J358,0)</f>
        <v>0</v>
      </c>
      <c r="BH358" s="213">
        <f>IF(N358="sníž. přenesená",J358,0)</f>
        <v>0</v>
      </c>
      <c r="BI358" s="213">
        <f>IF(N358="nulová",J358,0)</f>
        <v>0</v>
      </c>
      <c r="BJ358" s="18" t="s">
        <v>80</v>
      </c>
      <c r="BK358" s="213">
        <f>ROUND(I358*H358,2)</f>
        <v>0</v>
      </c>
      <c r="BL358" s="18" t="s">
        <v>218</v>
      </c>
      <c r="BM358" s="212" t="s">
        <v>557</v>
      </c>
    </row>
    <row r="359" s="2" customFormat="1">
      <c r="A359" s="39"/>
      <c r="B359" s="40"/>
      <c r="C359" s="41"/>
      <c r="D359" s="214" t="s">
        <v>128</v>
      </c>
      <c r="E359" s="41"/>
      <c r="F359" s="215" t="s">
        <v>558</v>
      </c>
      <c r="G359" s="41"/>
      <c r="H359" s="41"/>
      <c r="I359" s="216"/>
      <c r="J359" s="41"/>
      <c r="K359" s="41"/>
      <c r="L359" s="45"/>
      <c r="M359" s="217"/>
      <c r="N359" s="218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128</v>
      </c>
      <c r="AU359" s="18" t="s">
        <v>82</v>
      </c>
    </row>
    <row r="360" s="13" customFormat="1">
      <c r="A360" s="13"/>
      <c r="B360" s="219"/>
      <c r="C360" s="220"/>
      <c r="D360" s="221" t="s">
        <v>130</v>
      </c>
      <c r="E360" s="222" t="s">
        <v>19</v>
      </c>
      <c r="F360" s="223" t="s">
        <v>543</v>
      </c>
      <c r="G360" s="220"/>
      <c r="H360" s="222" t="s">
        <v>19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9" t="s">
        <v>130</v>
      </c>
      <c r="AU360" s="229" t="s">
        <v>82</v>
      </c>
      <c r="AV360" s="13" t="s">
        <v>80</v>
      </c>
      <c r="AW360" s="13" t="s">
        <v>33</v>
      </c>
      <c r="AX360" s="13" t="s">
        <v>72</v>
      </c>
      <c r="AY360" s="229" t="s">
        <v>119</v>
      </c>
    </row>
    <row r="361" s="14" customFormat="1">
      <c r="A361" s="14"/>
      <c r="B361" s="230"/>
      <c r="C361" s="231"/>
      <c r="D361" s="221" t="s">
        <v>130</v>
      </c>
      <c r="E361" s="232" t="s">
        <v>19</v>
      </c>
      <c r="F361" s="233" t="s">
        <v>7</v>
      </c>
      <c r="G361" s="231"/>
      <c r="H361" s="234">
        <v>21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0" t="s">
        <v>130</v>
      </c>
      <c r="AU361" s="240" t="s">
        <v>82</v>
      </c>
      <c r="AV361" s="14" t="s">
        <v>82</v>
      </c>
      <c r="AW361" s="14" t="s">
        <v>33</v>
      </c>
      <c r="AX361" s="14" t="s">
        <v>80</v>
      </c>
      <c r="AY361" s="240" t="s">
        <v>119</v>
      </c>
    </row>
    <row r="362" s="12" customFormat="1" ht="25.92" customHeight="1">
      <c r="A362" s="12"/>
      <c r="B362" s="185"/>
      <c r="C362" s="186"/>
      <c r="D362" s="187" t="s">
        <v>71</v>
      </c>
      <c r="E362" s="188" t="s">
        <v>559</v>
      </c>
      <c r="F362" s="188" t="s">
        <v>560</v>
      </c>
      <c r="G362" s="186"/>
      <c r="H362" s="186"/>
      <c r="I362" s="189"/>
      <c r="J362" s="190">
        <f>BK362</f>
        <v>0</v>
      </c>
      <c r="K362" s="186"/>
      <c r="L362" s="191"/>
      <c r="M362" s="192"/>
      <c r="N362" s="193"/>
      <c r="O362" s="193"/>
      <c r="P362" s="194">
        <f>SUM(P363:P364)</f>
        <v>0</v>
      </c>
      <c r="Q362" s="193"/>
      <c r="R362" s="194">
        <f>SUM(R363:R364)</f>
        <v>0</v>
      </c>
      <c r="S362" s="193"/>
      <c r="T362" s="195">
        <f>SUM(T363:T364)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196" t="s">
        <v>126</v>
      </c>
      <c r="AT362" s="197" t="s">
        <v>71</v>
      </c>
      <c r="AU362" s="197" t="s">
        <v>72</v>
      </c>
      <c r="AY362" s="196" t="s">
        <v>119</v>
      </c>
      <c r="BK362" s="198">
        <f>SUM(BK363:BK364)</f>
        <v>0</v>
      </c>
    </row>
    <row r="363" s="2" customFormat="1" ht="16.5" customHeight="1">
      <c r="A363" s="39"/>
      <c r="B363" s="40"/>
      <c r="C363" s="201" t="s">
        <v>561</v>
      </c>
      <c r="D363" s="201" t="s">
        <v>121</v>
      </c>
      <c r="E363" s="202" t="s">
        <v>562</v>
      </c>
      <c r="F363" s="203" t="s">
        <v>563</v>
      </c>
      <c r="G363" s="204" t="s">
        <v>564</v>
      </c>
      <c r="H363" s="205">
        <v>10</v>
      </c>
      <c r="I363" s="206"/>
      <c r="J363" s="207">
        <f>ROUND(I363*H363,2)</f>
        <v>0</v>
      </c>
      <c r="K363" s="203" t="s">
        <v>125</v>
      </c>
      <c r="L363" s="45"/>
      <c r="M363" s="208" t="s">
        <v>19</v>
      </c>
      <c r="N363" s="209" t="s">
        <v>43</v>
      </c>
      <c r="O363" s="85"/>
      <c r="P363" s="210">
        <f>O363*H363</f>
        <v>0</v>
      </c>
      <c r="Q363" s="210">
        <v>0</v>
      </c>
      <c r="R363" s="210">
        <f>Q363*H363</f>
        <v>0</v>
      </c>
      <c r="S363" s="210">
        <v>0</v>
      </c>
      <c r="T363" s="21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2" t="s">
        <v>565</v>
      </c>
      <c r="AT363" s="212" t="s">
        <v>121</v>
      </c>
      <c r="AU363" s="212" t="s">
        <v>80</v>
      </c>
      <c r="AY363" s="18" t="s">
        <v>119</v>
      </c>
      <c r="BE363" s="213">
        <f>IF(N363="základní",J363,0)</f>
        <v>0</v>
      </c>
      <c r="BF363" s="213">
        <f>IF(N363="snížená",J363,0)</f>
        <v>0</v>
      </c>
      <c r="BG363" s="213">
        <f>IF(N363="zákl. přenesená",J363,0)</f>
        <v>0</v>
      </c>
      <c r="BH363" s="213">
        <f>IF(N363="sníž. přenesená",J363,0)</f>
        <v>0</v>
      </c>
      <c r="BI363" s="213">
        <f>IF(N363="nulová",J363,0)</f>
        <v>0</v>
      </c>
      <c r="BJ363" s="18" t="s">
        <v>80</v>
      </c>
      <c r="BK363" s="213">
        <f>ROUND(I363*H363,2)</f>
        <v>0</v>
      </c>
      <c r="BL363" s="18" t="s">
        <v>565</v>
      </c>
      <c r="BM363" s="212" t="s">
        <v>566</v>
      </c>
    </row>
    <row r="364" s="2" customFormat="1">
      <c r="A364" s="39"/>
      <c r="B364" s="40"/>
      <c r="C364" s="41"/>
      <c r="D364" s="214" t="s">
        <v>128</v>
      </c>
      <c r="E364" s="41"/>
      <c r="F364" s="215" t="s">
        <v>567</v>
      </c>
      <c r="G364" s="41"/>
      <c r="H364" s="41"/>
      <c r="I364" s="216"/>
      <c r="J364" s="41"/>
      <c r="K364" s="41"/>
      <c r="L364" s="45"/>
      <c r="M364" s="217"/>
      <c r="N364" s="218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128</v>
      </c>
      <c r="AU364" s="18" t="s">
        <v>80</v>
      </c>
    </row>
    <row r="365" s="12" customFormat="1" ht="25.92" customHeight="1">
      <c r="A365" s="12"/>
      <c r="B365" s="185"/>
      <c r="C365" s="186"/>
      <c r="D365" s="187" t="s">
        <v>71</v>
      </c>
      <c r="E365" s="188" t="s">
        <v>568</v>
      </c>
      <c r="F365" s="188" t="s">
        <v>569</v>
      </c>
      <c r="G365" s="186"/>
      <c r="H365" s="186"/>
      <c r="I365" s="189"/>
      <c r="J365" s="190">
        <f>BK365</f>
        <v>0</v>
      </c>
      <c r="K365" s="186"/>
      <c r="L365" s="191"/>
      <c r="M365" s="192"/>
      <c r="N365" s="193"/>
      <c r="O365" s="193"/>
      <c r="P365" s="194">
        <f>P366+P379+P387</f>
        <v>0</v>
      </c>
      <c r="Q365" s="193"/>
      <c r="R365" s="194">
        <f>R366+R379+R387</f>
        <v>0</v>
      </c>
      <c r="S365" s="193"/>
      <c r="T365" s="195">
        <f>T366+T379+T387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96" t="s">
        <v>151</v>
      </c>
      <c r="AT365" s="197" t="s">
        <v>71</v>
      </c>
      <c r="AU365" s="197" t="s">
        <v>72</v>
      </c>
      <c r="AY365" s="196" t="s">
        <v>119</v>
      </c>
      <c r="BK365" s="198">
        <f>BK366+BK379+BK387</f>
        <v>0</v>
      </c>
    </row>
    <row r="366" s="12" customFormat="1" ht="22.8" customHeight="1">
      <c r="A366" s="12"/>
      <c r="B366" s="185"/>
      <c r="C366" s="186"/>
      <c r="D366" s="187" t="s">
        <v>71</v>
      </c>
      <c r="E366" s="199" t="s">
        <v>570</v>
      </c>
      <c r="F366" s="199" t="s">
        <v>571</v>
      </c>
      <c r="G366" s="186"/>
      <c r="H366" s="186"/>
      <c r="I366" s="189"/>
      <c r="J366" s="200">
        <f>BK366</f>
        <v>0</v>
      </c>
      <c r="K366" s="186"/>
      <c r="L366" s="191"/>
      <c r="M366" s="192"/>
      <c r="N366" s="193"/>
      <c r="O366" s="193"/>
      <c r="P366" s="194">
        <f>SUM(P367:P378)</f>
        <v>0</v>
      </c>
      <c r="Q366" s="193"/>
      <c r="R366" s="194">
        <f>SUM(R367:R378)</f>
        <v>0</v>
      </c>
      <c r="S366" s="193"/>
      <c r="T366" s="195">
        <f>SUM(T367:T378)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96" t="s">
        <v>151</v>
      </c>
      <c r="AT366" s="197" t="s">
        <v>71</v>
      </c>
      <c r="AU366" s="197" t="s">
        <v>80</v>
      </c>
      <c r="AY366" s="196" t="s">
        <v>119</v>
      </c>
      <c r="BK366" s="198">
        <f>SUM(BK367:BK378)</f>
        <v>0</v>
      </c>
    </row>
    <row r="367" s="2" customFormat="1" ht="16.5" customHeight="1">
      <c r="A367" s="39"/>
      <c r="B367" s="40"/>
      <c r="C367" s="201" t="s">
        <v>572</v>
      </c>
      <c r="D367" s="201" t="s">
        <v>121</v>
      </c>
      <c r="E367" s="202" t="s">
        <v>573</v>
      </c>
      <c r="F367" s="203" t="s">
        <v>574</v>
      </c>
      <c r="G367" s="204" t="s">
        <v>575</v>
      </c>
      <c r="H367" s="205">
        <v>15</v>
      </c>
      <c r="I367" s="206"/>
      <c r="J367" s="207">
        <f>ROUND(I367*H367,2)</f>
        <v>0</v>
      </c>
      <c r="K367" s="203" t="s">
        <v>19</v>
      </c>
      <c r="L367" s="45"/>
      <c r="M367" s="208" t="s">
        <v>19</v>
      </c>
      <c r="N367" s="209" t="s">
        <v>43</v>
      </c>
      <c r="O367" s="85"/>
      <c r="P367" s="210">
        <f>O367*H367</f>
        <v>0</v>
      </c>
      <c r="Q367" s="210">
        <v>0</v>
      </c>
      <c r="R367" s="210">
        <f>Q367*H367</f>
        <v>0</v>
      </c>
      <c r="S367" s="210">
        <v>0</v>
      </c>
      <c r="T367" s="21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2" t="s">
        <v>576</v>
      </c>
      <c r="AT367" s="212" t="s">
        <v>121</v>
      </c>
      <c r="AU367" s="212" t="s">
        <v>82</v>
      </c>
      <c r="AY367" s="18" t="s">
        <v>119</v>
      </c>
      <c r="BE367" s="213">
        <f>IF(N367="základní",J367,0)</f>
        <v>0</v>
      </c>
      <c r="BF367" s="213">
        <f>IF(N367="snížená",J367,0)</f>
        <v>0</v>
      </c>
      <c r="BG367" s="213">
        <f>IF(N367="zákl. přenesená",J367,0)</f>
        <v>0</v>
      </c>
      <c r="BH367" s="213">
        <f>IF(N367="sníž. přenesená",J367,0)</f>
        <v>0</v>
      </c>
      <c r="BI367" s="213">
        <f>IF(N367="nulová",J367,0)</f>
        <v>0</v>
      </c>
      <c r="BJ367" s="18" t="s">
        <v>80</v>
      </c>
      <c r="BK367" s="213">
        <f>ROUND(I367*H367,2)</f>
        <v>0</v>
      </c>
      <c r="BL367" s="18" t="s">
        <v>576</v>
      </c>
      <c r="BM367" s="212" t="s">
        <v>577</v>
      </c>
    </row>
    <row r="368" s="13" customFormat="1">
      <c r="A368" s="13"/>
      <c r="B368" s="219"/>
      <c r="C368" s="220"/>
      <c r="D368" s="221" t="s">
        <v>130</v>
      </c>
      <c r="E368" s="222" t="s">
        <v>19</v>
      </c>
      <c r="F368" s="223" t="s">
        <v>578</v>
      </c>
      <c r="G368" s="220"/>
      <c r="H368" s="222" t="s">
        <v>19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9" t="s">
        <v>130</v>
      </c>
      <c r="AU368" s="229" t="s">
        <v>82</v>
      </c>
      <c r="AV368" s="13" t="s">
        <v>80</v>
      </c>
      <c r="AW368" s="13" t="s">
        <v>33</v>
      </c>
      <c r="AX368" s="13" t="s">
        <v>72</v>
      </c>
      <c r="AY368" s="229" t="s">
        <v>119</v>
      </c>
    </row>
    <row r="369" s="14" customFormat="1">
      <c r="A369" s="14"/>
      <c r="B369" s="230"/>
      <c r="C369" s="231"/>
      <c r="D369" s="221" t="s">
        <v>130</v>
      </c>
      <c r="E369" s="232" t="s">
        <v>19</v>
      </c>
      <c r="F369" s="233" t="s">
        <v>8</v>
      </c>
      <c r="G369" s="231"/>
      <c r="H369" s="234">
        <v>15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130</v>
      </c>
      <c r="AU369" s="240" t="s">
        <v>82</v>
      </c>
      <c r="AV369" s="14" t="s">
        <v>82</v>
      </c>
      <c r="AW369" s="14" t="s">
        <v>33</v>
      </c>
      <c r="AX369" s="14" t="s">
        <v>80</v>
      </c>
      <c r="AY369" s="240" t="s">
        <v>119</v>
      </c>
    </row>
    <row r="370" s="2" customFormat="1" ht="16.5" customHeight="1">
      <c r="A370" s="39"/>
      <c r="B370" s="40"/>
      <c r="C370" s="201" t="s">
        <v>579</v>
      </c>
      <c r="D370" s="201" t="s">
        <v>121</v>
      </c>
      <c r="E370" s="202" t="s">
        <v>580</v>
      </c>
      <c r="F370" s="203" t="s">
        <v>581</v>
      </c>
      <c r="G370" s="204" t="s">
        <v>575</v>
      </c>
      <c r="H370" s="205">
        <v>15</v>
      </c>
      <c r="I370" s="206"/>
      <c r="J370" s="207">
        <f>ROUND(I370*H370,2)</f>
        <v>0</v>
      </c>
      <c r="K370" s="203" t="s">
        <v>19</v>
      </c>
      <c r="L370" s="45"/>
      <c r="M370" s="208" t="s">
        <v>19</v>
      </c>
      <c r="N370" s="209" t="s">
        <v>43</v>
      </c>
      <c r="O370" s="85"/>
      <c r="P370" s="210">
        <f>O370*H370</f>
        <v>0</v>
      </c>
      <c r="Q370" s="210">
        <v>0</v>
      </c>
      <c r="R370" s="210">
        <f>Q370*H370</f>
        <v>0</v>
      </c>
      <c r="S370" s="210">
        <v>0</v>
      </c>
      <c r="T370" s="21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2" t="s">
        <v>576</v>
      </c>
      <c r="AT370" s="212" t="s">
        <v>121</v>
      </c>
      <c r="AU370" s="212" t="s">
        <v>82</v>
      </c>
      <c r="AY370" s="18" t="s">
        <v>119</v>
      </c>
      <c r="BE370" s="213">
        <f>IF(N370="základní",J370,0)</f>
        <v>0</v>
      </c>
      <c r="BF370" s="213">
        <f>IF(N370="snížená",J370,0)</f>
        <v>0</v>
      </c>
      <c r="BG370" s="213">
        <f>IF(N370="zákl. přenesená",J370,0)</f>
        <v>0</v>
      </c>
      <c r="BH370" s="213">
        <f>IF(N370="sníž. přenesená",J370,0)</f>
        <v>0</v>
      </c>
      <c r="BI370" s="213">
        <f>IF(N370="nulová",J370,0)</f>
        <v>0</v>
      </c>
      <c r="BJ370" s="18" t="s">
        <v>80</v>
      </c>
      <c r="BK370" s="213">
        <f>ROUND(I370*H370,2)</f>
        <v>0</v>
      </c>
      <c r="BL370" s="18" t="s">
        <v>576</v>
      </c>
      <c r="BM370" s="212" t="s">
        <v>582</v>
      </c>
    </row>
    <row r="371" s="13" customFormat="1">
      <c r="A371" s="13"/>
      <c r="B371" s="219"/>
      <c r="C371" s="220"/>
      <c r="D371" s="221" t="s">
        <v>130</v>
      </c>
      <c r="E371" s="222" t="s">
        <v>19</v>
      </c>
      <c r="F371" s="223" t="s">
        <v>578</v>
      </c>
      <c r="G371" s="220"/>
      <c r="H371" s="222" t="s">
        <v>19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9" t="s">
        <v>130</v>
      </c>
      <c r="AU371" s="229" t="s">
        <v>82</v>
      </c>
      <c r="AV371" s="13" t="s">
        <v>80</v>
      </c>
      <c r="AW371" s="13" t="s">
        <v>33</v>
      </c>
      <c r="AX371" s="13" t="s">
        <v>72</v>
      </c>
      <c r="AY371" s="229" t="s">
        <v>119</v>
      </c>
    </row>
    <row r="372" s="14" customFormat="1">
      <c r="A372" s="14"/>
      <c r="B372" s="230"/>
      <c r="C372" s="231"/>
      <c r="D372" s="221" t="s">
        <v>130</v>
      </c>
      <c r="E372" s="232" t="s">
        <v>19</v>
      </c>
      <c r="F372" s="233" t="s">
        <v>8</v>
      </c>
      <c r="G372" s="231"/>
      <c r="H372" s="234">
        <v>15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0" t="s">
        <v>130</v>
      </c>
      <c r="AU372" s="240" t="s">
        <v>82</v>
      </c>
      <c r="AV372" s="14" t="s">
        <v>82</v>
      </c>
      <c r="AW372" s="14" t="s">
        <v>33</v>
      </c>
      <c r="AX372" s="14" t="s">
        <v>80</v>
      </c>
      <c r="AY372" s="240" t="s">
        <v>119</v>
      </c>
    </row>
    <row r="373" s="2" customFormat="1" ht="16.5" customHeight="1">
      <c r="A373" s="39"/>
      <c r="B373" s="40"/>
      <c r="C373" s="201" t="s">
        <v>583</v>
      </c>
      <c r="D373" s="201" t="s">
        <v>121</v>
      </c>
      <c r="E373" s="202" t="s">
        <v>584</v>
      </c>
      <c r="F373" s="203" t="s">
        <v>585</v>
      </c>
      <c r="G373" s="204" t="s">
        <v>575</v>
      </c>
      <c r="H373" s="205">
        <v>15</v>
      </c>
      <c r="I373" s="206"/>
      <c r="J373" s="207">
        <f>ROUND(I373*H373,2)</f>
        <v>0</v>
      </c>
      <c r="K373" s="203" t="s">
        <v>19</v>
      </c>
      <c r="L373" s="45"/>
      <c r="M373" s="208" t="s">
        <v>19</v>
      </c>
      <c r="N373" s="209" t="s">
        <v>43</v>
      </c>
      <c r="O373" s="85"/>
      <c r="P373" s="210">
        <f>O373*H373</f>
        <v>0</v>
      </c>
      <c r="Q373" s="210">
        <v>0</v>
      </c>
      <c r="R373" s="210">
        <f>Q373*H373</f>
        <v>0</v>
      </c>
      <c r="S373" s="210">
        <v>0</v>
      </c>
      <c r="T373" s="21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2" t="s">
        <v>576</v>
      </c>
      <c r="AT373" s="212" t="s">
        <v>121</v>
      </c>
      <c r="AU373" s="212" t="s">
        <v>82</v>
      </c>
      <c r="AY373" s="18" t="s">
        <v>119</v>
      </c>
      <c r="BE373" s="213">
        <f>IF(N373="základní",J373,0)</f>
        <v>0</v>
      </c>
      <c r="BF373" s="213">
        <f>IF(N373="snížená",J373,0)</f>
        <v>0</v>
      </c>
      <c r="BG373" s="213">
        <f>IF(N373="zákl. přenesená",J373,0)</f>
        <v>0</v>
      </c>
      <c r="BH373" s="213">
        <f>IF(N373="sníž. přenesená",J373,0)</f>
        <v>0</v>
      </c>
      <c r="BI373" s="213">
        <f>IF(N373="nulová",J373,0)</f>
        <v>0</v>
      </c>
      <c r="BJ373" s="18" t="s">
        <v>80</v>
      </c>
      <c r="BK373" s="213">
        <f>ROUND(I373*H373,2)</f>
        <v>0</v>
      </c>
      <c r="BL373" s="18" t="s">
        <v>576</v>
      </c>
      <c r="BM373" s="212" t="s">
        <v>586</v>
      </c>
    </row>
    <row r="374" s="13" customFormat="1">
      <c r="A374" s="13"/>
      <c r="B374" s="219"/>
      <c r="C374" s="220"/>
      <c r="D374" s="221" t="s">
        <v>130</v>
      </c>
      <c r="E374" s="222" t="s">
        <v>19</v>
      </c>
      <c r="F374" s="223" t="s">
        <v>578</v>
      </c>
      <c r="G374" s="220"/>
      <c r="H374" s="222" t="s">
        <v>19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9" t="s">
        <v>130</v>
      </c>
      <c r="AU374" s="229" t="s">
        <v>82</v>
      </c>
      <c r="AV374" s="13" t="s">
        <v>80</v>
      </c>
      <c r="AW374" s="13" t="s">
        <v>33</v>
      </c>
      <c r="AX374" s="13" t="s">
        <v>72</v>
      </c>
      <c r="AY374" s="229" t="s">
        <v>119</v>
      </c>
    </row>
    <row r="375" s="14" customFormat="1">
      <c r="A375" s="14"/>
      <c r="B375" s="230"/>
      <c r="C375" s="231"/>
      <c r="D375" s="221" t="s">
        <v>130</v>
      </c>
      <c r="E375" s="232" t="s">
        <v>19</v>
      </c>
      <c r="F375" s="233" t="s">
        <v>8</v>
      </c>
      <c r="G375" s="231"/>
      <c r="H375" s="234">
        <v>15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130</v>
      </c>
      <c r="AU375" s="240" t="s">
        <v>82</v>
      </c>
      <c r="AV375" s="14" t="s">
        <v>82</v>
      </c>
      <c r="AW375" s="14" t="s">
        <v>33</v>
      </c>
      <c r="AX375" s="14" t="s">
        <v>80</v>
      </c>
      <c r="AY375" s="240" t="s">
        <v>119</v>
      </c>
    </row>
    <row r="376" s="2" customFormat="1" ht="16.5" customHeight="1">
      <c r="A376" s="39"/>
      <c r="B376" s="40"/>
      <c r="C376" s="201" t="s">
        <v>587</v>
      </c>
      <c r="D376" s="201" t="s">
        <v>121</v>
      </c>
      <c r="E376" s="202" t="s">
        <v>588</v>
      </c>
      <c r="F376" s="203" t="s">
        <v>589</v>
      </c>
      <c r="G376" s="204" t="s">
        <v>575</v>
      </c>
      <c r="H376" s="205">
        <v>15</v>
      </c>
      <c r="I376" s="206"/>
      <c r="J376" s="207">
        <f>ROUND(I376*H376,2)</f>
        <v>0</v>
      </c>
      <c r="K376" s="203" t="s">
        <v>19</v>
      </c>
      <c r="L376" s="45"/>
      <c r="M376" s="208" t="s">
        <v>19</v>
      </c>
      <c r="N376" s="209" t="s">
        <v>43</v>
      </c>
      <c r="O376" s="85"/>
      <c r="P376" s="210">
        <f>O376*H376</f>
        <v>0</v>
      </c>
      <c r="Q376" s="210">
        <v>0</v>
      </c>
      <c r="R376" s="210">
        <f>Q376*H376</f>
        <v>0</v>
      </c>
      <c r="S376" s="210">
        <v>0</v>
      </c>
      <c r="T376" s="21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2" t="s">
        <v>576</v>
      </c>
      <c r="AT376" s="212" t="s">
        <v>121</v>
      </c>
      <c r="AU376" s="212" t="s">
        <v>82</v>
      </c>
      <c r="AY376" s="18" t="s">
        <v>119</v>
      </c>
      <c r="BE376" s="213">
        <f>IF(N376="základní",J376,0)</f>
        <v>0</v>
      </c>
      <c r="BF376" s="213">
        <f>IF(N376="snížená",J376,0)</f>
        <v>0</v>
      </c>
      <c r="BG376" s="213">
        <f>IF(N376="zákl. přenesená",J376,0)</f>
        <v>0</v>
      </c>
      <c r="BH376" s="213">
        <f>IF(N376="sníž. přenesená",J376,0)</f>
        <v>0</v>
      </c>
      <c r="BI376" s="213">
        <f>IF(N376="nulová",J376,0)</f>
        <v>0</v>
      </c>
      <c r="BJ376" s="18" t="s">
        <v>80</v>
      </c>
      <c r="BK376" s="213">
        <f>ROUND(I376*H376,2)</f>
        <v>0</v>
      </c>
      <c r="BL376" s="18" t="s">
        <v>576</v>
      </c>
      <c r="BM376" s="212" t="s">
        <v>590</v>
      </c>
    </row>
    <row r="377" s="13" customFormat="1">
      <c r="A377" s="13"/>
      <c r="B377" s="219"/>
      <c r="C377" s="220"/>
      <c r="D377" s="221" t="s">
        <v>130</v>
      </c>
      <c r="E377" s="222" t="s">
        <v>19</v>
      </c>
      <c r="F377" s="223" t="s">
        <v>591</v>
      </c>
      <c r="G377" s="220"/>
      <c r="H377" s="222" t="s">
        <v>19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9" t="s">
        <v>130</v>
      </c>
      <c r="AU377" s="229" t="s">
        <v>82</v>
      </c>
      <c r="AV377" s="13" t="s">
        <v>80</v>
      </c>
      <c r="AW377" s="13" t="s">
        <v>33</v>
      </c>
      <c r="AX377" s="13" t="s">
        <v>72</v>
      </c>
      <c r="AY377" s="229" t="s">
        <v>119</v>
      </c>
    </row>
    <row r="378" s="14" customFormat="1">
      <c r="A378" s="14"/>
      <c r="B378" s="230"/>
      <c r="C378" s="231"/>
      <c r="D378" s="221" t="s">
        <v>130</v>
      </c>
      <c r="E378" s="232" t="s">
        <v>19</v>
      </c>
      <c r="F378" s="233" t="s">
        <v>8</v>
      </c>
      <c r="G378" s="231"/>
      <c r="H378" s="234">
        <v>15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0" t="s">
        <v>130</v>
      </c>
      <c r="AU378" s="240" t="s">
        <v>82</v>
      </c>
      <c r="AV378" s="14" t="s">
        <v>82</v>
      </c>
      <c r="AW378" s="14" t="s">
        <v>33</v>
      </c>
      <c r="AX378" s="14" t="s">
        <v>80</v>
      </c>
      <c r="AY378" s="240" t="s">
        <v>119</v>
      </c>
    </row>
    <row r="379" s="12" customFormat="1" ht="22.8" customHeight="1">
      <c r="A379" s="12"/>
      <c r="B379" s="185"/>
      <c r="C379" s="186"/>
      <c r="D379" s="187" t="s">
        <v>71</v>
      </c>
      <c r="E379" s="199" t="s">
        <v>592</v>
      </c>
      <c r="F379" s="199" t="s">
        <v>593</v>
      </c>
      <c r="G379" s="186"/>
      <c r="H379" s="186"/>
      <c r="I379" s="189"/>
      <c r="J379" s="200">
        <f>BK379</f>
        <v>0</v>
      </c>
      <c r="K379" s="186"/>
      <c r="L379" s="191"/>
      <c r="M379" s="192"/>
      <c r="N379" s="193"/>
      <c r="O379" s="193"/>
      <c r="P379" s="194">
        <f>SUM(P380:P386)</f>
        <v>0</v>
      </c>
      <c r="Q379" s="193"/>
      <c r="R379" s="194">
        <f>SUM(R380:R386)</f>
        <v>0</v>
      </c>
      <c r="S379" s="193"/>
      <c r="T379" s="195">
        <f>SUM(T380:T386)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96" t="s">
        <v>151</v>
      </c>
      <c r="AT379" s="197" t="s">
        <v>71</v>
      </c>
      <c r="AU379" s="197" t="s">
        <v>80</v>
      </c>
      <c r="AY379" s="196" t="s">
        <v>119</v>
      </c>
      <c r="BK379" s="198">
        <f>SUM(BK380:BK386)</f>
        <v>0</v>
      </c>
    </row>
    <row r="380" s="2" customFormat="1" ht="16.5" customHeight="1">
      <c r="A380" s="39"/>
      <c r="B380" s="40"/>
      <c r="C380" s="201" t="s">
        <v>594</v>
      </c>
      <c r="D380" s="201" t="s">
        <v>121</v>
      </c>
      <c r="E380" s="202" t="s">
        <v>595</v>
      </c>
      <c r="F380" s="203" t="s">
        <v>596</v>
      </c>
      <c r="G380" s="204" t="s">
        <v>597</v>
      </c>
      <c r="H380" s="205">
        <v>1</v>
      </c>
      <c r="I380" s="206"/>
      <c r="J380" s="207">
        <f>ROUND(I380*H380,2)</f>
        <v>0</v>
      </c>
      <c r="K380" s="203" t="s">
        <v>19</v>
      </c>
      <c r="L380" s="45"/>
      <c r="M380" s="208" t="s">
        <v>19</v>
      </c>
      <c r="N380" s="209" t="s">
        <v>43</v>
      </c>
      <c r="O380" s="85"/>
      <c r="P380" s="210">
        <f>O380*H380</f>
        <v>0</v>
      </c>
      <c r="Q380" s="210">
        <v>0</v>
      </c>
      <c r="R380" s="210">
        <f>Q380*H380</f>
        <v>0</v>
      </c>
      <c r="S380" s="210">
        <v>0</v>
      </c>
      <c r="T380" s="21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2" t="s">
        <v>576</v>
      </c>
      <c r="AT380" s="212" t="s">
        <v>121</v>
      </c>
      <c r="AU380" s="212" t="s">
        <v>82</v>
      </c>
      <c r="AY380" s="18" t="s">
        <v>119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18" t="s">
        <v>80</v>
      </c>
      <c r="BK380" s="213">
        <f>ROUND(I380*H380,2)</f>
        <v>0</v>
      </c>
      <c r="BL380" s="18" t="s">
        <v>576</v>
      </c>
      <c r="BM380" s="212" t="s">
        <v>598</v>
      </c>
    </row>
    <row r="381" s="2" customFormat="1" ht="16.5" customHeight="1">
      <c r="A381" s="39"/>
      <c r="B381" s="40"/>
      <c r="C381" s="201" t="s">
        <v>599</v>
      </c>
      <c r="D381" s="201" t="s">
        <v>121</v>
      </c>
      <c r="E381" s="202" t="s">
        <v>600</v>
      </c>
      <c r="F381" s="203" t="s">
        <v>601</v>
      </c>
      <c r="G381" s="204" t="s">
        <v>602</v>
      </c>
      <c r="H381" s="205">
        <v>1</v>
      </c>
      <c r="I381" s="206"/>
      <c r="J381" s="207">
        <f>ROUND(I381*H381,2)</f>
        <v>0</v>
      </c>
      <c r="K381" s="203" t="s">
        <v>19</v>
      </c>
      <c r="L381" s="45"/>
      <c r="M381" s="208" t="s">
        <v>19</v>
      </c>
      <c r="N381" s="209" t="s">
        <v>43</v>
      </c>
      <c r="O381" s="85"/>
      <c r="P381" s="210">
        <f>O381*H381</f>
        <v>0</v>
      </c>
      <c r="Q381" s="210">
        <v>0</v>
      </c>
      <c r="R381" s="210">
        <f>Q381*H381</f>
        <v>0</v>
      </c>
      <c r="S381" s="210">
        <v>0</v>
      </c>
      <c r="T381" s="21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2" t="s">
        <v>576</v>
      </c>
      <c r="AT381" s="212" t="s">
        <v>121</v>
      </c>
      <c r="AU381" s="212" t="s">
        <v>82</v>
      </c>
      <c r="AY381" s="18" t="s">
        <v>119</v>
      </c>
      <c r="BE381" s="213">
        <f>IF(N381="základní",J381,0)</f>
        <v>0</v>
      </c>
      <c r="BF381" s="213">
        <f>IF(N381="snížená",J381,0)</f>
        <v>0</v>
      </c>
      <c r="BG381" s="213">
        <f>IF(N381="zákl. přenesená",J381,0)</f>
        <v>0</v>
      </c>
      <c r="BH381" s="213">
        <f>IF(N381="sníž. přenesená",J381,0)</f>
        <v>0</v>
      </c>
      <c r="BI381" s="213">
        <f>IF(N381="nulová",J381,0)</f>
        <v>0</v>
      </c>
      <c r="BJ381" s="18" t="s">
        <v>80</v>
      </c>
      <c r="BK381" s="213">
        <f>ROUND(I381*H381,2)</f>
        <v>0</v>
      </c>
      <c r="BL381" s="18" t="s">
        <v>576</v>
      </c>
      <c r="BM381" s="212" t="s">
        <v>603</v>
      </c>
    </row>
    <row r="382" s="14" customFormat="1">
      <c r="A382" s="14"/>
      <c r="B382" s="230"/>
      <c r="C382" s="231"/>
      <c r="D382" s="221" t="s">
        <v>130</v>
      </c>
      <c r="E382" s="232" t="s">
        <v>19</v>
      </c>
      <c r="F382" s="233" t="s">
        <v>80</v>
      </c>
      <c r="G382" s="231"/>
      <c r="H382" s="234">
        <v>1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130</v>
      </c>
      <c r="AU382" s="240" t="s">
        <v>82</v>
      </c>
      <c r="AV382" s="14" t="s">
        <v>82</v>
      </c>
      <c r="AW382" s="14" t="s">
        <v>33</v>
      </c>
      <c r="AX382" s="14" t="s">
        <v>80</v>
      </c>
      <c r="AY382" s="240" t="s">
        <v>119</v>
      </c>
    </row>
    <row r="383" s="2" customFormat="1" ht="16.5" customHeight="1">
      <c r="A383" s="39"/>
      <c r="B383" s="40"/>
      <c r="C383" s="201" t="s">
        <v>604</v>
      </c>
      <c r="D383" s="201" t="s">
        <v>121</v>
      </c>
      <c r="E383" s="202" t="s">
        <v>605</v>
      </c>
      <c r="F383" s="203" t="s">
        <v>606</v>
      </c>
      <c r="G383" s="204" t="s">
        <v>602</v>
      </c>
      <c r="H383" s="205">
        <v>1</v>
      </c>
      <c r="I383" s="206"/>
      <c r="J383" s="207">
        <f>ROUND(I383*H383,2)</f>
        <v>0</v>
      </c>
      <c r="K383" s="203" t="s">
        <v>19</v>
      </c>
      <c r="L383" s="45"/>
      <c r="M383" s="208" t="s">
        <v>19</v>
      </c>
      <c r="N383" s="209" t="s">
        <v>43</v>
      </c>
      <c r="O383" s="85"/>
      <c r="P383" s="210">
        <f>O383*H383</f>
        <v>0</v>
      </c>
      <c r="Q383" s="210">
        <v>0</v>
      </c>
      <c r="R383" s="210">
        <f>Q383*H383</f>
        <v>0</v>
      </c>
      <c r="S383" s="210">
        <v>0</v>
      </c>
      <c r="T383" s="21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2" t="s">
        <v>576</v>
      </c>
      <c r="AT383" s="212" t="s">
        <v>121</v>
      </c>
      <c r="AU383" s="212" t="s">
        <v>82</v>
      </c>
      <c r="AY383" s="18" t="s">
        <v>119</v>
      </c>
      <c r="BE383" s="213">
        <f>IF(N383="základní",J383,0)</f>
        <v>0</v>
      </c>
      <c r="BF383" s="213">
        <f>IF(N383="snížená",J383,0)</f>
        <v>0</v>
      </c>
      <c r="BG383" s="213">
        <f>IF(N383="zákl. přenesená",J383,0)</f>
        <v>0</v>
      </c>
      <c r="BH383" s="213">
        <f>IF(N383="sníž. přenesená",J383,0)</f>
        <v>0</v>
      </c>
      <c r="BI383" s="213">
        <f>IF(N383="nulová",J383,0)</f>
        <v>0</v>
      </c>
      <c r="BJ383" s="18" t="s">
        <v>80</v>
      </c>
      <c r="BK383" s="213">
        <f>ROUND(I383*H383,2)</f>
        <v>0</v>
      </c>
      <c r="BL383" s="18" t="s">
        <v>576</v>
      </c>
      <c r="BM383" s="212" t="s">
        <v>607</v>
      </c>
    </row>
    <row r="384" s="13" customFormat="1">
      <c r="A384" s="13"/>
      <c r="B384" s="219"/>
      <c r="C384" s="220"/>
      <c r="D384" s="221" t="s">
        <v>130</v>
      </c>
      <c r="E384" s="222" t="s">
        <v>19</v>
      </c>
      <c r="F384" s="223" t="s">
        <v>608</v>
      </c>
      <c r="G384" s="220"/>
      <c r="H384" s="222" t="s">
        <v>19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9" t="s">
        <v>130</v>
      </c>
      <c r="AU384" s="229" t="s">
        <v>82</v>
      </c>
      <c r="AV384" s="13" t="s">
        <v>80</v>
      </c>
      <c r="AW384" s="13" t="s">
        <v>33</v>
      </c>
      <c r="AX384" s="13" t="s">
        <v>72</v>
      </c>
      <c r="AY384" s="229" t="s">
        <v>119</v>
      </c>
    </row>
    <row r="385" s="14" customFormat="1">
      <c r="A385" s="14"/>
      <c r="B385" s="230"/>
      <c r="C385" s="231"/>
      <c r="D385" s="221" t="s">
        <v>130</v>
      </c>
      <c r="E385" s="232" t="s">
        <v>19</v>
      </c>
      <c r="F385" s="233" t="s">
        <v>80</v>
      </c>
      <c r="G385" s="231"/>
      <c r="H385" s="234">
        <v>1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0" t="s">
        <v>130</v>
      </c>
      <c r="AU385" s="240" t="s">
        <v>82</v>
      </c>
      <c r="AV385" s="14" t="s">
        <v>82</v>
      </c>
      <c r="AW385" s="14" t="s">
        <v>33</v>
      </c>
      <c r="AX385" s="14" t="s">
        <v>80</v>
      </c>
      <c r="AY385" s="240" t="s">
        <v>119</v>
      </c>
    </row>
    <row r="386" s="2" customFormat="1" ht="16.5" customHeight="1">
      <c r="A386" s="39"/>
      <c r="B386" s="40"/>
      <c r="C386" s="201" t="s">
        <v>609</v>
      </c>
      <c r="D386" s="201" t="s">
        <v>121</v>
      </c>
      <c r="E386" s="202" t="s">
        <v>610</v>
      </c>
      <c r="F386" s="203" t="s">
        <v>611</v>
      </c>
      <c r="G386" s="204" t="s">
        <v>342</v>
      </c>
      <c r="H386" s="205">
        <v>1</v>
      </c>
      <c r="I386" s="206"/>
      <c r="J386" s="207">
        <f>ROUND(I386*H386,2)</f>
        <v>0</v>
      </c>
      <c r="K386" s="203" t="s">
        <v>19</v>
      </c>
      <c r="L386" s="45"/>
      <c r="M386" s="208" t="s">
        <v>19</v>
      </c>
      <c r="N386" s="209" t="s">
        <v>43</v>
      </c>
      <c r="O386" s="85"/>
      <c r="P386" s="210">
        <f>O386*H386</f>
        <v>0</v>
      </c>
      <c r="Q386" s="210">
        <v>0</v>
      </c>
      <c r="R386" s="210">
        <f>Q386*H386</f>
        <v>0</v>
      </c>
      <c r="S386" s="210">
        <v>0</v>
      </c>
      <c r="T386" s="21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2" t="s">
        <v>576</v>
      </c>
      <c r="AT386" s="212" t="s">
        <v>121</v>
      </c>
      <c r="AU386" s="212" t="s">
        <v>82</v>
      </c>
      <c r="AY386" s="18" t="s">
        <v>119</v>
      </c>
      <c r="BE386" s="213">
        <f>IF(N386="základní",J386,0)</f>
        <v>0</v>
      </c>
      <c r="BF386" s="213">
        <f>IF(N386="snížená",J386,0)</f>
        <v>0</v>
      </c>
      <c r="BG386" s="213">
        <f>IF(N386="zákl. přenesená",J386,0)</f>
        <v>0</v>
      </c>
      <c r="BH386" s="213">
        <f>IF(N386="sníž. přenesená",J386,0)</f>
        <v>0</v>
      </c>
      <c r="BI386" s="213">
        <f>IF(N386="nulová",J386,0)</f>
        <v>0</v>
      </c>
      <c r="BJ386" s="18" t="s">
        <v>80</v>
      </c>
      <c r="BK386" s="213">
        <f>ROUND(I386*H386,2)</f>
        <v>0</v>
      </c>
      <c r="BL386" s="18" t="s">
        <v>576</v>
      </c>
      <c r="BM386" s="212" t="s">
        <v>612</v>
      </c>
    </row>
    <row r="387" s="12" customFormat="1" ht="22.8" customHeight="1">
      <c r="A387" s="12"/>
      <c r="B387" s="185"/>
      <c r="C387" s="186"/>
      <c r="D387" s="187" t="s">
        <v>71</v>
      </c>
      <c r="E387" s="199" t="s">
        <v>613</v>
      </c>
      <c r="F387" s="199" t="s">
        <v>614</v>
      </c>
      <c r="G387" s="186"/>
      <c r="H387" s="186"/>
      <c r="I387" s="189"/>
      <c r="J387" s="200">
        <f>BK387</f>
        <v>0</v>
      </c>
      <c r="K387" s="186"/>
      <c r="L387" s="191"/>
      <c r="M387" s="192"/>
      <c r="N387" s="193"/>
      <c r="O387" s="193"/>
      <c r="P387" s="194">
        <f>P388</f>
        <v>0</v>
      </c>
      <c r="Q387" s="193"/>
      <c r="R387" s="194">
        <f>R388</f>
        <v>0</v>
      </c>
      <c r="S387" s="193"/>
      <c r="T387" s="195">
        <f>T388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96" t="s">
        <v>151</v>
      </c>
      <c r="AT387" s="197" t="s">
        <v>71</v>
      </c>
      <c r="AU387" s="197" t="s">
        <v>80</v>
      </c>
      <c r="AY387" s="196" t="s">
        <v>119</v>
      </c>
      <c r="BK387" s="198">
        <f>BK388</f>
        <v>0</v>
      </c>
    </row>
    <row r="388" s="2" customFormat="1" ht="16.5" customHeight="1">
      <c r="A388" s="39"/>
      <c r="B388" s="40"/>
      <c r="C388" s="201" t="s">
        <v>615</v>
      </c>
      <c r="D388" s="201" t="s">
        <v>121</v>
      </c>
      <c r="E388" s="202" t="s">
        <v>616</v>
      </c>
      <c r="F388" s="203" t="s">
        <v>617</v>
      </c>
      <c r="G388" s="204" t="s">
        <v>597</v>
      </c>
      <c r="H388" s="205">
        <v>4</v>
      </c>
      <c r="I388" s="206"/>
      <c r="J388" s="207">
        <f>ROUND(I388*H388,2)</f>
        <v>0</v>
      </c>
      <c r="K388" s="203" t="s">
        <v>19</v>
      </c>
      <c r="L388" s="45"/>
      <c r="M388" s="262" t="s">
        <v>19</v>
      </c>
      <c r="N388" s="263" t="s">
        <v>43</v>
      </c>
      <c r="O388" s="264"/>
      <c r="P388" s="265">
        <f>O388*H388</f>
        <v>0</v>
      </c>
      <c r="Q388" s="265">
        <v>0</v>
      </c>
      <c r="R388" s="265">
        <f>Q388*H388</f>
        <v>0</v>
      </c>
      <c r="S388" s="265">
        <v>0</v>
      </c>
      <c r="T388" s="26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2" t="s">
        <v>576</v>
      </c>
      <c r="AT388" s="212" t="s">
        <v>121</v>
      </c>
      <c r="AU388" s="212" t="s">
        <v>82</v>
      </c>
      <c r="AY388" s="18" t="s">
        <v>119</v>
      </c>
      <c r="BE388" s="213">
        <f>IF(N388="základní",J388,0)</f>
        <v>0</v>
      </c>
      <c r="BF388" s="213">
        <f>IF(N388="snížená",J388,0)</f>
        <v>0</v>
      </c>
      <c r="BG388" s="213">
        <f>IF(N388="zákl. přenesená",J388,0)</f>
        <v>0</v>
      </c>
      <c r="BH388" s="213">
        <f>IF(N388="sníž. přenesená",J388,0)</f>
        <v>0</v>
      </c>
      <c r="BI388" s="213">
        <f>IF(N388="nulová",J388,0)</f>
        <v>0</v>
      </c>
      <c r="BJ388" s="18" t="s">
        <v>80</v>
      </c>
      <c r="BK388" s="213">
        <f>ROUND(I388*H388,2)</f>
        <v>0</v>
      </c>
      <c r="BL388" s="18" t="s">
        <v>576</v>
      </c>
      <c r="BM388" s="212" t="s">
        <v>618</v>
      </c>
    </row>
    <row r="389" s="2" customFormat="1" ht="6.96" customHeight="1">
      <c r="A389" s="39"/>
      <c r="B389" s="60"/>
      <c r="C389" s="61"/>
      <c r="D389" s="61"/>
      <c r="E389" s="61"/>
      <c r="F389" s="61"/>
      <c r="G389" s="61"/>
      <c r="H389" s="61"/>
      <c r="I389" s="61"/>
      <c r="J389" s="61"/>
      <c r="K389" s="61"/>
      <c r="L389" s="45"/>
      <c r="M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</row>
  </sheetData>
  <sheetProtection sheet="1" autoFilter="0" formatColumns="0" formatRows="0" objects="1" scenarios="1" spinCount="100000" saltValue="5LLq0qBJD7wWvfl614aR++8rk+zXegMVh9id/uM6HcxhHHN4QenXilO38O1Qx22p+KB+PQrQrnINQptdK1gSKg==" hashValue="n6GMiduNuHOS+0c9PFKCaPdqnrsStCngpDv10gCKbu2HmgWt1XQb7zg/L8iMIcw/5Px9oeE2LevOOcVpka9btw==" algorithmName="SHA-512" password="CC35"/>
  <autoFilter ref="C92:K388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3_01/113106123"/>
    <hyperlink ref="F101" r:id="rId2" display="https://podminky.urs.cz/item/CS_URS_2023_01/113106161"/>
    <hyperlink ref="F105" r:id="rId3" display="https://podminky.urs.cz/item/CS_URS_2023_01/113107162"/>
    <hyperlink ref="F112" r:id="rId4" display="https://podminky.urs.cz/item/CS_URS_2023_01/113107182"/>
    <hyperlink ref="F116" r:id="rId5" display="https://podminky.urs.cz/item/CS_URS_2023_01/113107224"/>
    <hyperlink ref="F120" r:id="rId6" display="https://podminky.urs.cz/item/CS_URS_2023_01/113201111"/>
    <hyperlink ref="F122" r:id="rId7" display="https://podminky.urs.cz/item/CS_URS_2023_01/121151113"/>
    <hyperlink ref="F124" r:id="rId8" display="https://podminky.urs.cz/item/CS_URS_2023_01/122211101"/>
    <hyperlink ref="F128" r:id="rId9" display="https://podminky.urs.cz/item/CS_URS_2023_01/122252203"/>
    <hyperlink ref="F132" r:id="rId10" display="https://podminky.urs.cz/item/CS_URS_2023_01/122311101"/>
    <hyperlink ref="F136" r:id="rId11" display="https://podminky.urs.cz/item/CS_URS_2023_01/122452203"/>
    <hyperlink ref="F140" r:id="rId12" display="https://podminky.urs.cz/item/CS_URS_2023_01/162751137"/>
    <hyperlink ref="F145" r:id="rId13" display="https://podminky.urs.cz/item/CS_URS_2023_01/162751139"/>
    <hyperlink ref="F148" r:id="rId14" display="https://podminky.urs.cz/item/CS_URS_2023_01/167151112"/>
    <hyperlink ref="F152" r:id="rId15" display="https://podminky.urs.cz/item/CS_URS_2023_01/171201231"/>
    <hyperlink ref="F156" r:id="rId16" display="https://podminky.urs.cz/item/CS_URS_2023_01/171251201"/>
    <hyperlink ref="F160" r:id="rId17" display="https://podminky.urs.cz/item/CS_URS_2023_01/181411131"/>
    <hyperlink ref="F165" r:id="rId18" display="https://podminky.urs.cz/item/CS_URS_2023_01/182303111"/>
    <hyperlink ref="F174" r:id="rId19" display="https://podminky.urs.cz/item/CS_URS_2023_01/564851011"/>
    <hyperlink ref="F178" r:id="rId20" display="https://podminky.urs.cz/item/CS_URS_2023_01/564851111"/>
    <hyperlink ref="F185" r:id="rId21" display="https://podminky.urs.cz/item/CS_URS_2023_01/564861111"/>
    <hyperlink ref="F189" r:id="rId22" display="https://podminky.urs.cz/item/CS_URS_2023_01/564920511"/>
    <hyperlink ref="F193" r:id="rId23" display="https://podminky.urs.cz/item/CS_URS_2023_01/565135101"/>
    <hyperlink ref="F197" r:id="rId24" display="https://podminky.urs.cz/item/CS_URS_2023_01/573231106"/>
    <hyperlink ref="F201" r:id="rId25" display="https://podminky.urs.cz/item/CS_URS_2023_01/573231111"/>
    <hyperlink ref="F205" r:id="rId26" display="https://podminky.urs.cz/item/CS_URS_2023_01/577133111"/>
    <hyperlink ref="F209" r:id="rId27" display="https://podminky.urs.cz/item/CS_URS_2023_01/577134031"/>
    <hyperlink ref="F213" r:id="rId28" display="https://podminky.urs.cz/item/CS_URS_2023_01/577155032"/>
    <hyperlink ref="F217" r:id="rId29" display="https://podminky.urs.cz/item/CS_URS_2023_01/596211112"/>
    <hyperlink ref="F227" r:id="rId30" display="https://podminky.urs.cz/item/CS_URS_2023_01/596211114"/>
    <hyperlink ref="F229" r:id="rId31" display="https://podminky.urs.cz/item/CS_URS_2023_01/596212213"/>
    <hyperlink ref="F239" r:id="rId32" display="https://podminky.urs.cz/item/CS_URS_2023_01/132212221"/>
    <hyperlink ref="F242" r:id="rId33" display="https://podminky.urs.cz/item/CS_URS_2023_01/151101101"/>
    <hyperlink ref="F245" r:id="rId34" display="https://podminky.urs.cz/item/CS_URS_2023_01/151101111"/>
    <hyperlink ref="F247" r:id="rId35" display="https://podminky.urs.cz/item/CS_URS_2023_01/162751117"/>
    <hyperlink ref="F250" r:id="rId36" display="https://podminky.urs.cz/item/CS_URS_2023_01/162751119"/>
    <hyperlink ref="F253" r:id="rId37" display="https://podminky.urs.cz/item/CS_URS_2023_01/167151111"/>
    <hyperlink ref="F256" r:id="rId38" display="https://podminky.urs.cz/item/CS_URS_2023_01/171201231"/>
    <hyperlink ref="F259" r:id="rId39" display="https://podminky.urs.cz/item/CS_URS_2023_01/171251201"/>
    <hyperlink ref="F261" r:id="rId40" display="https://podminky.urs.cz/item/CS_URS_2023_01/174101101"/>
    <hyperlink ref="F266" r:id="rId41" display="https://podminky.urs.cz/item/CS_URS_2023_01/175151101"/>
    <hyperlink ref="F273" r:id="rId42" display="https://podminky.urs.cz/item/CS_URS_2023_01/451572111"/>
    <hyperlink ref="F277" r:id="rId43" display="https://podminky.urs.cz/item/CS_URS_2023_01/871315221"/>
    <hyperlink ref="F280" r:id="rId44" display="https://podminky.urs.cz/item/CS_URS_2023_01/892351111"/>
    <hyperlink ref="F283" r:id="rId45" display="https://podminky.urs.cz/item/CS_URS_2023_01/899722112"/>
    <hyperlink ref="F292" r:id="rId46" display="https://podminky.urs.cz/item/CS_URS_2023_01/916131213"/>
    <hyperlink ref="F310" r:id="rId47" display="https://podminky.urs.cz/item/CS_URS_2023_01/916231213"/>
    <hyperlink ref="F315" r:id="rId48" display="https://podminky.urs.cz/item/CS_URS_2023_01/919735112"/>
    <hyperlink ref="F319" r:id="rId49" display="https://podminky.urs.cz/item/CS_URS_2023_01/997221551"/>
    <hyperlink ref="F322" r:id="rId50" display="https://podminky.urs.cz/item/CS_URS_2023_01/997221559"/>
    <hyperlink ref="F325" r:id="rId51" display="https://podminky.urs.cz/item/CS_URS_2023_01/997221561"/>
    <hyperlink ref="F328" r:id="rId52" display="https://podminky.urs.cz/item/CS_URS_2023_01/997221569"/>
    <hyperlink ref="F331" r:id="rId53" display="https://podminky.urs.cz/item/CS_URS_2023_01/997221611"/>
    <hyperlink ref="F333" r:id="rId54" display="https://podminky.urs.cz/item/CS_URS_2023_01/997221861"/>
    <hyperlink ref="F336" r:id="rId55" display="https://podminky.urs.cz/item/CS_URS_2023_01/997221873"/>
    <hyperlink ref="F339" r:id="rId56" display="https://podminky.urs.cz/item/CS_URS_2023_01/997221875"/>
    <hyperlink ref="F343" r:id="rId57" display="https://podminky.urs.cz/item/CS_URS_2023_01/998223011"/>
    <hyperlink ref="F347" r:id="rId58" display="https://podminky.urs.cz/item/CS_URS_2023_01/783901551"/>
    <hyperlink ref="F351" r:id="rId59" display="https://podminky.urs.cz/item/CS_URS_2023_01/783933161"/>
    <hyperlink ref="F355" r:id="rId60" display="https://podminky.urs.cz/item/CS_URS_2023_01/783937163"/>
    <hyperlink ref="F359" r:id="rId61" display="https://podminky.urs.cz/item/CS_URS_2023_01/783997151"/>
    <hyperlink ref="F364" r:id="rId62" display="https://podminky.urs.cz/item/CS_URS_2023_01/HZS12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619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620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621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622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623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624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625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626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627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628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629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79</v>
      </c>
      <c r="F18" s="278" t="s">
        <v>630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631</v>
      </c>
      <c r="F19" s="278" t="s">
        <v>632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633</v>
      </c>
      <c r="F20" s="278" t="s">
        <v>634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635</v>
      </c>
      <c r="F21" s="278" t="s">
        <v>636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637</v>
      </c>
      <c r="F22" s="278" t="s">
        <v>638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639</v>
      </c>
      <c r="F23" s="278" t="s">
        <v>640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641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642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643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644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645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646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647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648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649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105</v>
      </c>
      <c r="F36" s="278"/>
      <c r="G36" s="278" t="s">
        <v>650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651</v>
      </c>
      <c r="F37" s="278"/>
      <c r="G37" s="278" t="s">
        <v>652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53</v>
      </c>
      <c r="F38" s="278"/>
      <c r="G38" s="278" t="s">
        <v>653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54</v>
      </c>
      <c r="F39" s="278"/>
      <c r="G39" s="278" t="s">
        <v>654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106</v>
      </c>
      <c r="F40" s="278"/>
      <c r="G40" s="278" t="s">
        <v>655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107</v>
      </c>
      <c r="F41" s="278"/>
      <c r="G41" s="278" t="s">
        <v>656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657</v>
      </c>
      <c r="F42" s="278"/>
      <c r="G42" s="278" t="s">
        <v>658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659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660</v>
      </c>
      <c r="F44" s="278"/>
      <c r="G44" s="278" t="s">
        <v>661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109</v>
      </c>
      <c r="F45" s="278"/>
      <c r="G45" s="278" t="s">
        <v>662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663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664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665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666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667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668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669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670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671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672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673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674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675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676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677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678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679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680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681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682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683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684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685</v>
      </c>
      <c r="D76" s="296"/>
      <c r="E76" s="296"/>
      <c r="F76" s="296" t="s">
        <v>686</v>
      </c>
      <c r="G76" s="297"/>
      <c r="H76" s="296" t="s">
        <v>54</v>
      </c>
      <c r="I76" s="296" t="s">
        <v>57</v>
      </c>
      <c r="J76" s="296" t="s">
        <v>687</v>
      </c>
      <c r="K76" s="295"/>
    </row>
    <row r="77" s="1" customFormat="1" ht="17.25" customHeight="1">
      <c r="B77" s="293"/>
      <c r="C77" s="298" t="s">
        <v>688</v>
      </c>
      <c r="D77" s="298"/>
      <c r="E77" s="298"/>
      <c r="F77" s="299" t="s">
        <v>689</v>
      </c>
      <c r="G77" s="300"/>
      <c r="H77" s="298"/>
      <c r="I77" s="298"/>
      <c r="J77" s="298" t="s">
        <v>690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53</v>
      </c>
      <c r="D79" s="303"/>
      <c r="E79" s="303"/>
      <c r="F79" s="304" t="s">
        <v>691</v>
      </c>
      <c r="G79" s="305"/>
      <c r="H79" s="281" t="s">
        <v>692</v>
      </c>
      <c r="I79" s="281" t="s">
        <v>693</v>
      </c>
      <c r="J79" s="281">
        <v>20</v>
      </c>
      <c r="K79" s="295"/>
    </row>
    <row r="80" s="1" customFormat="1" ht="15" customHeight="1">
      <c r="B80" s="293"/>
      <c r="C80" s="281" t="s">
        <v>694</v>
      </c>
      <c r="D80" s="281"/>
      <c r="E80" s="281"/>
      <c r="F80" s="304" t="s">
        <v>691</v>
      </c>
      <c r="G80" s="305"/>
      <c r="H80" s="281" t="s">
        <v>695</v>
      </c>
      <c r="I80" s="281" t="s">
        <v>693</v>
      </c>
      <c r="J80" s="281">
        <v>120</v>
      </c>
      <c r="K80" s="295"/>
    </row>
    <row r="81" s="1" customFormat="1" ht="15" customHeight="1">
      <c r="B81" s="306"/>
      <c r="C81" s="281" t="s">
        <v>696</v>
      </c>
      <c r="D81" s="281"/>
      <c r="E81" s="281"/>
      <c r="F81" s="304" t="s">
        <v>697</v>
      </c>
      <c r="G81" s="305"/>
      <c r="H81" s="281" t="s">
        <v>698</v>
      </c>
      <c r="I81" s="281" t="s">
        <v>693</v>
      </c>
      <c r="J81" s="281">
        <v>50</v>
      </c>
      <c r="K81" s="295"/>
    </row>
    <row r="82" s="1" customFormat="1" ht="15" customHeight="1">
      <c r="B82" s="306"/>
      <c r="C82" s="281" t="s">
        <v>699</v>
      </c>
      <c r="D82" s="281"/>
      <c r="E82" s="281"/>
      <c r="F82" s="304" t="s">
        <v>691</v>
      </c>
      <c r="G82" s="305"/>
      <c r="H82" s="281" t="s">
        <v>700</v>
      </c>
      <c r="I82" s="281" t="s">
        <v>701</v>
      </c>
      <c r="J82" s="281"/>
      <c r="K82" s="295"/>
    </row>
    <row r="83" s="1" customFormat="1" ht="15" customHeight="1">
      <c r="B83" s="306"/>
      <c r="C83" s="307" t="s">
        <v>702</v>
      </c>
      <c r="D83" s="307"/>
      <c r="E83" s="307"/>
      <c r="F83" s="308" t="s">
        <v>697</v>
      </c>
      <c r="G83" s="307"/>
      <c r="H83" s="307" t="s">
        <v>703</v>
      </c>
      <c r="I83" s="307" t="s">
        <v>693</v>
      </c>
      <c r="J83" s="307">
        <v>15</v>
      </c>
      <c r="K83" s="295"/>
    </row>
    <row r="84" s="1" customFormat="1" ht="15" customHeight="1">
      <c r="B84" s="306"/>
      <c r="C84" s="307" t="s">
        <v>704</v>
      </c>
      <c r="D84" s="307"/>
      <c r="E84" s="307"/>
      <c r="F84" s="308" t="s">
        <v>697</v>
      </c>
      <c r="G84" s="307"/>
      <c r="H84" s="307" t="s">
        <v>705</v>
      </c>
      <c r="I84" s="307" t="s">
        <v>693</v>
      </c>
      <c r="J84" s="307">
        <v>15</v>
      </c>
      <c r="K84" s="295"/>
    </row>
    <row r="85" s="1" customFormat="1" ht="15" customHeight="1">
      <c r="B85" s="306"/>
      <c r="C85" s="307" t="s">
        <v>706</v>
      </c>
      <c r="D85" s="307"/>
      <c r="E85" s="307"/>
      <c r="F85" s="308" t="s">
        <v>697</v>
      </c>
      <c r="G85" s="307"/>
      <c r="H85" s="307" t="s">
        <v>707</v>
      </c>
      <c r="I85" s="307" t="s">
        <v>693</v>
      </c>
      <c r="J85" s="307">
        <v>20</v>
      </c>
      <c r="K85" s="295"/>
    </row>
    <row r="86" s="1" customFormat="1" ht="15" customHeight="1">
      <c r="B86" s="306"/>
      <c r="C86" s="307" t="s">
        <v>708</v>
      </c>
      <c r="D86" s="307"/>
      <c r="E86" s="307"/>
      <c r="F86" s="308" t="s">
        <v>697</v>
      </c>
      <c r="G86" s="307"/>
      <c r="H86" s="307" t="s">
        <v>709</v>
      </c>
      <c r="I86" s="307" t="s">
        <v>693</v>
      </c>
      <c r="J86" s="307">
        <v>20</v>
      </c>
      <c r="K86" s="295"/>
    </row>
    <row r="87" s="1" customFormat="1" ht="15" customHeight="1">
      <c r="B87" s="306"/>
      <c r="C87" s="281" t="s">
        <v>710</v>
      </c>
      <c r="D87" s="281"/>
      <c r="E87" s="281"/>
      <c r="F87" s="304" t="s">
        <v>697</v>
      </c>
      <c r="G87" s="305"/>
      <c r="H87" s="281" t="s">
        <v>711</v>
      </c>
      <c r="I87" s="281" t="s">
        <v>693</v>
      </c>
      <c r="J87" s="281">
        <v>50</v>
      </c>
      <c r="K87" s="295"/>
    </row>
    <row r="88" s="1" customFormat="1" ht="15" customHeight="1">
      <c r="B88" s="306"/>
      <c r="C88" s="281" t="s">
        <v>712</v>
      </c>
      <c r="D88" s="281"/>
      <c r="E88" s="281"/>
      <c r="F88" s="304" t="s">
        <v>697</v>
      </c>
      <c r="G88" s="305"/>
      <c r="H88" s="281" t="s">
        <v>713</v>
      </c>
      <c r="I88" s="281" t="s">
        <v>693</v>
      </c>
      <c r="J88" s="281">
        <v>20</v>
      </c>
      <c r="K88" s="295"/>
    </row>
    <row r="89" s="1" customFormat="1" ht="15" customHeight="1">
      <c r="B89" s="306"/>
      <c r="C89" s="281" t="s">
        <v>714</v>
      </c>
      <c r="D89" s="281"/>
      <c r="E89" s="281"/>
      <c r="F89" s="304" t="s">
        <v>697</v>
      </c>
      <c r="G89" s="305"/>
      <c r="H89" s="281" t="s">
        <v>715</v>
      </c>
      <c r="I89" s="281" t="s">
        <v>693</v>
      </c>
      <c r="J89" s="281">
        <v>20</v>
      </c>
      <c r="K89" s="295"/>
    </row>
    <row r="90" s="1" customFormat="1" ht="15" customHeight="1">
      <c r="B90" s="306"/>
      <c r="C90" s="281" t="s">
        <v>716</v>
      </c>
      <c r="D90" s="281"/>
      <c r="E90" s="281"/>
      <c r="F90" s="304" t="s">
        <v>697</v>
      </c>
      <c r="G90" s="305"/>
      <c r="H90" s="281" t="s">
        <v>717</v>
      </c>
      <c r="I90" s="281" t="s">
        <v>693</v>
      </c>
      <c r="J90" s="281">
        <v>50</v>
      </c>
      <c r="K90" s="295"/>
    </row>
    <row r="91" s="1" customFormat="1" ht="15" customHeight="1">
      <c r="B91" s="306"/>
      <c r="C91" s="281" t="s">
        <v>718</v>
      </c>
      <c r="D91" s="281"/>
      <c r="E91" s="281"/>
      <c r="F91" s="304" t="s">
        <v>697</v>
      </c>
      <c r="G91" s="305"/>
      <c r="H91" s="281" t="s">
        <v>718</v>
      </c>
      <c r="I91" s="281" t="s">
        <v>693</v>
      </c>
      <c r="J91" s="281">
        <v>50</v>
      </c>
      <c r="K91" s="295"/>
    </row>
    <row r="92" s="1" customFormat="1" ht="15" customHeight="1">
      <c r="B92" s="306"/>
      <c r="C92" s="281" t="s">
        <v>719</v>
      </c>
      <c r="D92" s="281"/>
      <c r="E92" s="281"/>
      <c r="F92" s="304" t="s">
        <v>697</v>
      </c>
      <c r="G92" s="305"/>
      <c r="H92" s="281" t="s">
        <v>720</v>
      </c>
      <c r="I92" s="281" t="s">
        <v>693</v>
      </c>
      <c r="J92" s="281">
        <v>255</v>
      </c>
      <c r="K92" s="295"/>
    </row>
    <row r="93" s="1" customFormat="1" ht="15" customHeight="1">
      <c r="B93" s="306"/>
      <c r="C93" s="281" t="s">
        <v>721</v>
      </c>
      <c r="D93" s="281"/>
      <c r="E93" s="281"/>
      <c r="F93" s="304" t="s">
        <v>691</v>
      </c>
      <c r="G93" s="305"/>
      <c r="H93" s="281" t="s">
        <v>722</v>
      </c>
      <c r="I93" s="281" t="s">
        <v>723</v>
      </c>
      <c r="J93" s="281"/>
      <c r="K93" s="295"/>
    </row>
    <row r="94" s="1" customFormat="1" ht="15" customHeight="1">
      <c r="B94" s="306"/>
      <c r="C94" s="281" t="s">
        <v>724</v>
      </c>
      <c r="D94" s="281"/>
      <c r="E94" s="281"/>
      <c r="F94" s="304" t="s">
        <v>691</v>
      </c>
      <c r="G94" s="305"/>
      <c r="H94" s="281" t="s">
        <v>725</v>
      </c>
      <c r="I94" s="281" t="s">
        <v>726</v>
      </c>
      <c r="J94" s="281"/>
      <c r="K94" s="295"/>
    </row>
    <row r="95" s="1" customFormat="1" ht="15" customHeight="1">
      <c r="B95" s="306"/>
      <c r="C95" s="281" t="s">
        <v>727</v>
      </c>
      <c r="D95" s="281"/>
      <c r="E95" s="281"/>
      <c r="F95" s="304" t="s">
        <v>691</v>
      </c>
      <c r="G95" s="305"/>
      <c r="H95" s="281" t="s">
        <v>727</v>
      </c>
      <c r="I95" s="281" t="s">
        <v>726</v>
      </c>
      <c r="J95" s="281"/>
      <c r="K95" s="295"/>
    </row>
    <row r="96" s="1" customFormat="1" ht="15" customHeight="1">
      <c r="B96" s="306"/>
      <c r="C96" s="281" t="s">
        <v>38</v>
      </c>
      <c r="D96" s="281"/>
      <c r="E96" s="281"/>
      <c r="F96" s="304" t="s">
        <v>691</v>
      </c>
      <c r="G96" s="305"/>
      <c r="H96" s="281" t="s">
        <v>728</v>
      </c>
      <c r="I96" s="281" t="s">
        <v>726</v>
      </c>
      <c r="J96" s="281"/>
      <c r="K96" s="295"/>
    </row>
    <row r="97" s="1" customFormat="1" ht="15" customHeight="1">
      <c r="B97" s="306"/>
      <c r="C97" s="281" t="s">
        <v>48</v>
      </c>
      <c r="D97" s="281"/>
      <c r="E97" s="281"/>
      <c r="F97" s="304" t="s">
        <v>691</v>
      </c>
      <c r="G97" s="305"/>
      <c r="H97" s="281" t="s">
        <v>729</v>
      </c>
      <c r="I97" s="281" t="s">
        <v>726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730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685</v>
      </c>
      <c r="D103" s="296"/>
      <c r="E103" s="296"/>
      <c r="F103" s="296" t="s">
        <v>686</v>
      </c>
      <c r="G103" s="297"/>
      <c r="H103" s="296" t="s">
        <v>54</v>
      </c>
      <c r="I103" s="296" t="s">
        <v>57</v>
      </c>
      <c r="J103" s="296" t="s">
        <v>687</v>
      </c>
      <c r="K103" s="295"/>
    </row>
    <row r="104" s="1" customFormat="1" ht="17.25" customHeight="1">
      <c r="B104" s="293"/>
      <c r="C104" s="298" t="s">
        <v>688</v>
      </c>
      <c r="D104" s="298"/>
      <c r="E104" s="298"/>
      <c r="F104" s="299" t="s">
        <v>689</v>
      </c>
      <c r="G104" s="300"/>
      <c r="H104" s="298"/>
      <c r="I104" s="298"/>
      <c r="J104" s="298" t="s">
        <v>690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53</v>
      </c>
      <c r="D106" s="303"/>
      <c r="E106" s="303"/>
      <c r="F106" s="304" t="s">
        <v>691</v>
      </c>
      <c r="G106" s="281"/>
      <c r="H106" s="281" t="s">
        <v>731</v>
      </c>
      <c r="I106" s="281" t="s">
        <v>693</v>
      </c>
      <c r="J106" s="281">
        <v>20</v>
      </c>
      <c r="K106" s="295"/>
    </row>
    <row r="107" s="1" customFormat="1" ht="15" customHeight="1">
      <c r="B107" s="293"/>
      <c r="C107" s="281" t="s">
        <v>694</v>
      </c>
      <c r="D107" s="281"/>
      <c r="E107" s="281"/>
      <c r="F107" s="304" t="s">
        <v>691</v>
      </c>
      <c r="G107" s="281"/>
      <c r="H107" s="281" t="s">
        <v>731</v>
      </c>
      <c r="I107" s="281" t="s">
        <v>693</v>
      </c>
      <c r="J107" s="281">
        <v>120</v>
      </c>
      <c r="K107" s="295"/>
    </row>
    <row r="108" s="1" customFormat="1" ht="15" customHeight="1">
      <c r="B108" s="306"/>
      <c r="C108" s="281" t="s">
        <v>696</v>
      </c>
      <c r="D108" s="281"/>
      <c r="E108" s="281"/>
      <c r="F108" s="304" t="s">
        <v>697</v>
      </c>
      <c r="G108" s="281"/>
      <c r="H108" s="281" t="s">
        <v>731</v>
      </c>
      <c r="I108" s="281" t="s">
        <v>693</v>
      </c>
      <c r="J108" s="281">
        <v>50</v>
      </c>
      <c r="K108" s="295"/>
    </row>
    <row r="109" s="1" customFormat="1" ht="15" customHeight="1">
      <c r="B109" s="306"/>
      <c r="C109" s="281" t="s">
        <v>699</v>
      </c>
      <c r="D109" s="281"/>
      <c r="E109" s="281"/>
      <c r="F109" s="304" t="s">
        <v>691</v>
      </c>
      <c r="G109" s="281"/>
      <c r="H109" s="281" t="s">
        <v>731</v>
      </c>
      <c r="I109" s="281" t="s">
        <v>701</v>
      </c>
      <c r="J109" s="281"/>
      <c r="K109" s="295"/>
    </row>
    <row r="110" s="1" customFormat="1" ht="15" customHeight="1">
      <c r="B110" s="306"/>
      <c r="C110" s="281" t="s">
        <v>710</v>
      </c>
      <c r="D110" s="281"/>
      <c r="E110" s="281"/>
      <c r="F110" s="304" t="s">
        <v>697</v>
      </c>
      <c r="G110" s="281"/>
      <c r="H110" s="281" t="s">
        <v>731</v>
      </c>
      <c r="I110" s="281" t="s">
        <v>693</v>
      </c>
      <c r="J110" s="281">
        <v>50</v>
      </c>
      <c r="K110" s="295"/>
    </row>
    <row r="111" s="1" customFormat="1" ht="15" customHeight="1">
      <c r="B111" s="306"/>
      <c r="C111" s="281" t="s">
        <v>718</v>
      </c>
      <c r="D111" s="281"/>
      <c r="E111" s="281"/>
      <c r="F111" s="304" t="s">
        <v>697</v>
      </c>
      <c r="G111" s="281"/>
      <c r="H111" s="281" t="s">
        <v>731</v>
      </c>
      <c r="I111" s="281" t="s">
        <v>693</v>
      </c>
      <c r="J111" s="281">
        <v>50</v>
      </c>
      <c r="K111" s="295"/>
    </row>
    <row r="112" s="1" customFormat="1" ht="15" customHeight="1">
      <c r="B112" s="306"/>
      <c r="C112" s="281" t="s">
        <v>716</v>
      </c>
      <c r="D112" s="281"/>
      <c r="E112" s="281"/>
      <c r="F112" s="304" t="s">
        <v>697</v>
      </c>
      <c r="G112" s="281"/>
      <c r="H112" s="281" t="s">
        <v>731</v>
      </c>
      <c r="I112" s="281" t="s">
        <v>693</v>
      </c>
      <c r="J112" s="281">
        <v>50</v>
      </c>
      <c r="K112" s="295"/>
    </row>
    <row r="113" s="1" customFormat="1" ht="15" customHeight="1">
      <c r="B113" s="306"/>
      <c r="C113" s="281" t="s">
        <v>53</v>
      </c>
      <c r="D113" s="281"/>
      <c r="E113" s="281"/>
      <c r="F113" s="304" t="s">
        <v>691</v>
      </c>
      <c r="G113" s="281"/>
      <c r="H113" s="281" t="s">
        <v>732</v>
      </c>
      <c r="I113" s="281" t="s">
        <v>693</v>
      </c>
      <c r="J113" s="281">
        <v>20</v>
      </c>
      <c r="K113" s="295"/>
    </row>
    <row r="114" s="1" customFormat="1" ht="15" customHeight="1">
      <c r="B114" s="306"/>
      <c r="C114" s="281" t="s">
        <v>733</v>
      </c>
      <c r="D114" s="281"/>
      <c r="E114" s="281"/>
      <c r="F114" s="304" t="s">
        <v>691</v>
      </c>
      <c r="G114" s="281"/>
      <c r="H114" s="281" t="s">
        <v>734</v>
      </c>
      <c r="I114" s="281" t="s">
        <v>693</v>
      </c>
      <c r="J114" s="281">
        <v>120</v>
      </c>
      <c r="K114" s="295"/>
    </row>
    <row r="115" s="1" customFormat="1" ht="15" customHeight="1">
      <c r="B115" s="306"/>
      <c r="C115" s="281" t="s">
        <v>38</v>
      </c>
      <c r="D115" s="281"/>
      <c r="E115" s="281"/>
      <c r="F115" s="304" t="s">
        <v>691</v>
      </c>
      <c r="G115" s="281"/>
      <c r="H115" s="281" t="s">
        <v>735</v>
      </c>
      <c r="I115" s="281" t="s">
        <v>726</v>
      </c>
      <c r="J115" s="281"/>
      <c r="K115" s="295"/>
    </row>
    <row r="116" s="1" customFormat="1" ht="15" customHeight="1">
      <c r="B116" s="306"/>
      <c r="C116" s="281" t="s">
        <v>48</v>
      </c>
      <c r="D116" s="281"/>
      <c r="E116" s="281"/>
      <c r="F116" s="304" t="s">
        <v>691</v>
      </c>
      <c r="G116" s="281"/>
      <c r="H116" s="281" t="s">
        <v>736</v>
      </c>
      <c r="I116" s="281" t="s">
        <v>726</v>
      </c>
      <c r="J116" s="281"/>
      <c r="K116" s="295"/>
    </row>
    <row r="117" s="1" customFormat="1" ht="15" customHeight="1">
      <c r="B117" s="306"/>
      <c r="C117" s="281" t="s">
        <v>57</v>
      </c>
      <c r="D117" s="281"/>
      <c r="E117" s="281"/>
      <c r="F117" s="304" t="s">
        <v>691</v>
      </c>
      <c r="G117" s="281"/>
      <c r="H117" s="281" t="s">
        <v>737</v>
      </c>
      <c r="I117" s="281" t="s">
        <v>738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739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685</v>
      </c>
      <c r="D123" s="296"/>
      <c r="E123" s="296"/>
      <c r="F123" s="296" t="s">
        <v>686</v>
      </c>
      <c r="G123" s="297"/>
      <c r="H123" s="296" t="s">
        <v>54</v>
      </c>
      <c r="I123" s="296" t="s">
        <v>57</v>
      </c>
      <c r="J123" s="296" t="s">
        <v>687</v>
      </c>
      <c r="K123" s="325"/>
    </row>
    <row r="124" s="1" customFormat="1" ht="17.25" customHeight="1">
      <c r="B124" s="324"/>
      <c r="C124" s="298" t="s">
        <v>688</v>
      </c>
      <c r="D124" s="298"/>
      <c r="E124" s="298"/>
      <c r="F124" s="299" t="s">
        <v>689</v>
      </c>
      <c r="G124" s="300"/>
      <c r="H124" s="298"/>
      <c r="I124" s="298"/>
      <c r="J124" s="298" t="s">
        <v>690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694</v>
      </c>
      <c r="D126" s="303"/>
      <c r="E126" s="303"/>
      <c r="F126" s="304" t="s">
        <v>691</v>
      </c>
      <c r="G126" s="281"/>
      <c r="H126" s="281" t="s">
        <v>731</v>
      </c>
      <c r="I126" s="281" t="s">
        <v>693</v>
      </c>
      <c r="J126" s="281">
        <v>120</v>
      </c>
      <c r="K126" s="329"/>
    </row>
    <row r="127" s="1" customFormat="1" ht="15" customHeight="1">
      <c r="B127" s="326"/>
      <c r="C127" s="281" t="s">
        <v>740</v>
      </c>
      <c r="D127" s="281"/>
      <c r="E127" s="281"/>
      <c r="F127" s="304" t="s">
        <v>691</v>
      </c>
      <c r="G127" s="281"/>
      <c r="H127" s="281" t="s">
        <v>741</v>
      </c>
      <c r="I127" s="281" t="s">
        <v>693</v>
      </c>
      <c r="J127" s="281" t="s">
        <v>742</v>
      </c>
      <c r="K127" s="329"/>
    </row>
    <row r="128" s="1" customFormat="1" ht="15" customHeight="1">
      <c r="B128" s="326"/>
      <c r="C128" s="281" t="s">
        <v>639</v>
      </c>
      <c r="D128" s="281"/>
      <c r="E128" s="281"/>
      <c r="F128" s="304" t="s">
        <v>691</v>
      </c>
      <c r="G128" s="281"/>
      <c r="H128" s="281" t="s">
        <v>743</v>
      </c>
      <c r="I128" s="281" t="s">
        <v>693</v>
      </c>
      <c r="J128" s="281" t="s">
        <v>742</v>
      </c>
      <c r="K128" s="329"/>
    </row>
    <row r="129" s="1" customFormat="1" ht="15" customHeight="1">
      <c r="B129" s="326"/>
      <c r="C129" s="281" t="s">
        <v>702</v>
      </c>
      <c r="D129" s="281"/>
      <c r="E129" s="281"/>
      <c r="F129" s="304" t="s">
        <v>697</v>
      </c>
      <c r="G129" s="281"/>
      <c r="H129" s="281" t="s">
        <v>703</v>
      </c>
      <c r="I129" s="281" t="s">
        <v>693</v>
      </c>
      <c r="J129" s="281">
        <v>15</v>
      </c>
      <c r="K129" s="329"/>
    </row>
    <row r="130" s="1" customFormat="1" ht="15" customHeight="1">
      <c r="B130" s="326"/>
      <c r="C130" s="307" t="s">
        <v>704</v>
      </c>
      <c r="D130" s="307"/>
      <c r="E130" s="307"/>
      <c r="F130" s="308" t="s">
        <v>697</v>
      </c>
      <c r="G130" s="307"/>
      <c r="H130" s="307" t="s">
        <v>705</v>
      </c>
      <c r="I130" s="307" t="s">
        <v>693</v>
      </c>
      <c r="J130" s="307">
        <v>15</v>
      </c>
      <c r="K130" s="329"/>
    </row>
    <row r="131" s="1" customFormat="1" ht="15" customHeight="1">
      <c r="B131" s="326"/>
      <c r="C131" s="307" t="s">
        <v>706</v>
      </c>
      <c r="D131" s="307"/>
      <c r="E131" s="307"/>
      <c r="F131" s="308" t="s">
        <v>697</v>
      </c>
      <c r="G131" s="307"/>
      <c r="H131" s="307" t="s">
        <v>707</v>
      </c>
      <c r="I131" s="307" t="s">
        <v>693</v>
      </c>
      <c r="J131" s="307">
        <v>20</v>
      </c>
      <c r="K131" s="329"/>
    </row>
    <row r="132" s="1" customFormat="1" ht="15" customHeight="1">
      <c r="B132" s="326"/>
      <c r="C132" s="307" t="s">
        <v>708</v>
      </c>
      <c r="D132" s="307"/>
      <c r="E132" s="307"/>
      <c r="F132" s="308" t="s">
        <v>697</v>
      </c>
      <c r="G132" s="307"/>
      <c r="H132" s="307" t="s">
        <v>709</v>
      </c>
      <c r="I132" s="307" t="s">
        <v>693</v>
      </c>
      <c r="J132" s="307">
        <v>20</v>
      </c>
      <c r="K132" s="329"/>
    </row>
    <row r="133" s="1" customFormat="1" ht="15" customHeight="1">
      <c r="B133" s="326"/>
      <c r="C133" s="281" t="s">
        <v>696</v>
      </c>
      <c r="D133" s="281"/>
      <c r="E133" s="281"/>
      <c r="F133" s="304" t="s">
        <v>697</v>
      </c>
      <c r="G133" s="281"/>
      <c r="H133" s="281" t="s">
        <v>731</v>
      </c>
      <c r="I133" s="281" t="s">
        <v>693</v>
      </c>
      <c r="J133" s="281">
        <v>50</v>
      </c>
      <c r="K133" s="329"/>
    </row>
    <row r="134" s="1" customFormat="1" ht="15" customHeight="1">
      <c r="B134" s="326"/>
      <c r="C134" s="281" t="s">
        <v>710</v>
      </c>
      <c r="D134" s="281"/>
      <c r="E134" s="281"/>
      <c r="F134" s="304" t="s">
        <v>697</v>
      </c>
      <c r="G134" s="281"/>
      <c r="H134" s="281" t="s">
        <v>731</v>
      </c>
      <c r="I134" s="281" t="s">
        <v>693</v>
      </c>
      <c r="J134" s="281">
        <v>50</v>
      </c>
      <c r="K134" s="329"/>
    </row>
    <row r="135" s="1" customFormat="1" ht="15" customHeight="1">
      <c r="B135" s="326"/>
      <c r="C135" s="281" t="s">
        <v>716</v>
      </c>
      <c r="D135" s="281"/>
      <c r="E135" s="281"/>
      <c r="F135" s="304" t="s">
        <v>697</v>
      </c>
      <c r="G135" s="281"/>
      <c r="H135" s="281" t="s">
        <v>731</v>
      </c>
      <c r="I135" s="281" t="s">
        <v>693</v>
      </c>
      <c r="J135" s="281">
        <v>50</v>
      </c>
      <c r="K135" s="329"/>
    </row>
    <row r="136" s="1" customFormat="1" ht="15" customHeight="1">
      <c r="B136" s="326"/>
      <c r="C136" s="281" t="s">
        <v>718</v>
      </c>
      <c r="D136" s="281"/>
      <c r="E136" s="281"/>
      <c r="F136" s="304" t="s">
        <v>697</v>
      </c>
      <c r="G136" s="281"/>
      <c r="H136" s="281" t="s">
        <v>731</v>
      </c>
      <c r="I136" s="281" t="s">
        <v>693</v>
      </c>
      <c r="J136" s="281">
        <v>50</v>
      </c>
      <c r="K136" s="329"/>
    </row>
    <row r="137" s="1" customFormat="1" ht="15" customHeight="1">
      <c r="B137" s="326"/>
      <c r="C137" s="281" t="s">
        <v>719</v>
      </c>
      <c r="D137" s="281"/>
      <c r="E137" s="281"/>
      <c r="F137" s="304" t="s">
        <v>697</v>
      </c>
      <c r="G137" s="281"/>
      <c r="H137" s="281" t="s">
        <v>744</v>
      </c>
      <c r="I137" s="281" t="s">
        <v>693</v>
      </c>
      <c r="J137" s="281">
        <v>255</v>
      </c>
      <c r="K137" s="329"/>
    </row>
    <row r="138" s="1" customFormat="1" ht="15" customHeight="1">
      <c r="B138" s="326"/>
      <c r="C138" s="281" t="s">
        <v>721</v>
      </c>
      <c r="D138" s="281"/>
      <c r="E138" s="281"/>
      <c r="F138" s="304" t="s">
        <v>691</v>
      </c>
      <c r="G138" s="281"/>
      <c r="H138" s="281" t="s">
        <v>745</v>
      </c>
      <c r="I138" s="281" t="s">
        <v>723</v>
      </c>
      <c r="J138" s="281"/>
      <c r="K138" s="329"/>
    </row>
    <row r="139" s="1" customFormat="1" ht="15" customHeight="1">
      <c r="B139" s="326"/>
      <c r="C139" s="281" t="s">
        <v>724</v>
      </c>
      <c r="D139" s="281"/>
      <c r="E139" s="281"/>
      <c r="F139" s="304" t="s">
        <v>691</v>
      </c>
      <c r="G139" s="281"/>
      <c r="H139" s="281" t="s">
        <v>746</v>
      </c>
      <c r="I139" s="281" t="s">
        <v>726</v>
      </c>
      <c r="J139" s="281"/>
      <c r="K139" s="329"/>
    </row>
    <row r="140" s="1" customFormat="1" ht="15" customHeight="1">
      <c r="B140" s="326"/>
      <c r="C140" s="281" t="s">
        <v>727</v>
      </c>
      <c r="D140" s="281"/>
      <c r="E140" s="281"/>
      <c r="F140" s="304" t="s">
        <v>691</v>
      </c>
      <c r="G140" s="281"/>
      <c r="H140" s="281" t="s">
        <v>727</v>
      </c>
      <c r="I140" s="281" t="s">
        <v>726</v>
      </c>
      <c r="J140" s="281"/>
      <c r="K140" s="329"/>
    </row>
    <row r="141" s="1" customFormat="1" ht="15" customHeight="1">
      <c r="B141" s="326"/>
      <c r="C141" s="281" t="s">
        <v>38</v>
      </c>
      <c r="D141" s="281"/>
      <c r="E141" s="281"/>
      <c r="F141" s="304" t="s">
        <v>691</v>
      </c>
      <c r="G141" s="281"/>
      <c r="H141" s="281" t="s">
        <v>747</v>
      </c>
      <c r="I141" s="281" t="s">
        <v>726</v>
      </c>
      <c r="J141" s="281"/>
      <c r="K141" s="329"/>
    </row>
    <row r="142" s="1" customFormat="1" ht="15" customHeight="1">
      <c r="B142" s="326"/>
      <c r="C142" s="281" t="s">
        <v>748</v>
      </c>
      <c r="D142" s="281"/>
      <c r="E142" s="281"/>
      <c r="F142" s="304" t="s">
        <v>691</v>
      </c>
      <c r="G142" s="281"/>
      <c r="H142" s="281" t="s">
        <v>749</v>
      </c>
      <c r="I142" s="281" t="s">
        <v>726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750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685</v>
      </c>
      <c r="D148" s="296"/>
      <c r="E148" s="296"/>
      <c r="F148" s="296" t="s">
        <v>686</v>
      </c>
      <c r="G148" s="297"/>
      <c r="H148" s="296" t="s">
        <v>54</v>
      </c>
      <c r="I148" s="296" t="s">
        <v>57</v>
      </c>
      <c r="J148" s="296" t="s">
        <v>687</v>
      </c>
      <c r="K148" s="295"/>
    </row>
    <row r="149" s="1" customFormat="1" ht="17.25" customHeight="1">
      <c r="B149" s="293"/>
      <c r="C149" s="298" t="s">
        <v>688</v>
      </c>
      <c r="D149" s="298"/>
      <c r="E149" s="298"/>
      <c r="F149" s="299" t="s">
        <v>689</v>
      </c>
      <c r="G149" s="300"/>
      <c r="H149" s="298"/>
      <c r="I149" s="298"/>
      <c r="J149" s="298" t="s">
        <v>690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694</v>
      </c>
      <c r="D151" s="281"/>
      <c r="E151" s="281"/>
      <c r="F151" s="334" t="s">
        <v>691</v>
      </c>
      <c r="G151" s="281"/>
      <c r="H151" s="333" t="s">
        <v>731</v>
      </c>
      <c r="I151" s="333" t="s">
        <v>693</v>
      </c>
      <c r="J151" s="333">
        <v>120</v>
      </c>
      <c r="K151" s="329"/>
    </row>
    <row r="152" s="1" customFormat="1" ht="15" customHeight="1">
      <c r="B152" s="306"/>
      <c r="C152" s="333" t="s">
        <v>740</v>
      </c>
      <c r="D152" s="281"/>
      <c r="E152" s="281"/>
      <c r="F152" s="334" t="s">
        <v>691</v>
      </c>
      <c r="G152" s="281"/>
      <c r="H152" s="333" t="s">
        <v>751</v>
      </c>
      <c r="I152" s="333" t="s">
        <v>693</v>
      </c>
      <c r="J152" s="333" t="s">
        <v>742</v>
      </c>
      <c r="K152" s="329"/>
    </row>
    <row r="153" s="1" customFormat="1" ht="15" customHeight="1">
      <c r="B153" s="306"/>
      <c r="C153" s="333" t="s">
        <v>639</v>
      </c>
      <c r="D153" s="281"/>
      <c r="E153" s="281"/>
      <c r="F153" s="334" t="s">
        <v>691</v>
      </c>
      <c r="G153" s="281"/>
      <c r="H153" s="333" t="s">
        <v>752</v>
      </c>
      <c r="I153" s="333" t="s">
        <v>693</v>
      </c>
      <c r="J153" s="333" t="s">
        <v>742</v>
      </c>
      <c r="K153" s="329"/>
    </row>
    <row r="154" s="1" customFormat="1" ht="15" customHeight="1">
      <c r="B154" s="306"/>
      <c r="C154" s="333" t="s">
        <v>696</v>
      </c>
      <c r="D154" s="281"/>
      <c r="E154" s="281"/>
      <c r="F154" s="334" t="s">
        <v>697</v>
      </c>
      <c r="G154" s="281"/>
      <c r="H154" s="333" t="s">
        <v>731</v>
      </c>
      <c r="I154" s="333" t="s">
        <v>693</v>
      </c>
      <c r="J154" s="333">
        <v>50</v>
      </c>
      <c r="K154" s="329"/>
    </row>
    <row r="155" s="1" customFormat="1" ht="15" customHeight="1">
      <c r="B155" s="306"/>
      <c r="C155" s="333" t="s">
        <v>699</v>
      </c>
      <c r="D155" s="281"/>
      <c r="E155" s="281"/>
      <c r="F155" s="334" t="s">
        <v>691</v>
      </c>
      <c r="G155" s="281"/>
      <c r="H155" s="333" t="s">
        <v>731</v>
      </c>
      <c r="I155" s="333" t="s">
        <v>701</v>
      </c>
      <c r="J155" s="333"/>
      <c r="K155" s="329"/>
    </row>
    <row r="156" s="1" customFormat="1" ht="15" customHeight="1">
      <c r="B156" s="306"/>
      <c r="C156" s="333" t="s">
        <v>710</v>
      </c>
      <c r="D156" s="281"/>
      <c r="E156" s="281"/>
      <c r="F156" s="334" t="s">
        <v>697</v>
      </c>
      <c r="G156" s="281"/>
      <c r="H156" s="333" t="s">
        <v>731</v>
      </c>
      <c r="I156" s="333" t="s">
        <v>693</v>
      </c>
      <c r="J156" s="333">
        <v>50</v>
      </c>
      <c r="K156" s="329"/>
    </row>
    <row r="157" s="1" customFormat="1" ht="15" customHeight="1">
      <c r="B157" s="306"/>
      <c r="C157" s="333" t="s">
        <v>718</v>
      </c>
      <c r="D157" s="281"/>
      <c r="E157" s="281"/>
      <c r="F157" s="334" t="s">
        <v>697</v>
      </c>
      <c r="G157" s="281"/>
      <c r="H157" s="333" t="s">
        <v>731</v>
      </c>
      <c r="I157" s="333" t="s">
        <v>693</v>
      </c>
      <c r="J157" s="333">
        <v>50</v>
      </c>
      <c r="K157" s="329"/>
    </row>
    <row r="158" s="1" customFormat="1" ht="15" customHeight="1">
      <c r="B158" s="306"/>
      <c r="C158" s="333" t="s">
        <v>716</v>
      </c>
      <c r="D158" s="281"/>
      <c r="E158" s="281"/>
      <c r="F158" s="334" t="s">
        <v>697</v>
      </c>
      <c r="G158" s="281"/>
      <c r="H158" s="333" t="s">
        <v>731</v>
      </c>
      <c r="I158" s="333" t="s">
        <v>693</v>
      </c>
      <c r="J158" s="333">
        <v>50</v>
      </c>
      <c r="K158" s="329"/>
    </row>
    <row r="159" s="1" customFormat="1" ht="15" customHeight="1">
      <c r="B159" s="306"/>
      <c r="C159" s="333" t="s">
        <v>87</v>
      </c>
      <c r="D159" s="281"/>
      <c r="E159" s="281"/>
      <c r="F159" s="334" t="s">
        <v>691</v>
      </c>
      <c r="G159" s="281"/>
      <c r="H159" s="333" t="s">
        <v>753</v>
      </c>
      <c r="I159" s="333" t="s">
        <v>693</v>
      </c>
      <c r="J159" s="333" t="s">
        <v>754</v>
      </c>
      <c r="K159" s="329"/>
    </row>
    <row r="160" s="1" customFormat="1" ht="15" customHeight="1">
      <c r="B160" s="306"/>
      <c r="C160" s="333" t="s">
        <v>755</v>
      </c>
      <c r="D160" s="281"/>
      <c r="E160" s="281"/>
      <c r="F160" s="334" t="s">
        <v>691</v>
      </c>
      <c r="G160" s="281"/>
      <c r="H160" s="333" t="s">
        <v>756</v>
      </c>
      <c r="I160" s="333" t="s">
        <v>726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757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685</v>
      </c>
      <c r="D166" s="296"/>
      <c r="E166" s="296"/>
      <c r="F166" s="296" t="s">
        <v>686</v>
      </c>
      <c r="G166" s="338"/>
      <c r="H166" s="339" t="s">
        <v>54</v>
      </c>
      <c r="I166" s="339" t="s">
        <v>57</v>
      </c>
      <c r="J166" s="296" t="s">
        <v>687</v>
      </c>
      <c r="K166" s="273"/>
    </row>
    <row r="167" s="1" customFormat="1" ht="17.25" customHeight="1">
      <c r="B167" s="274"/>
      <c r="C167" s="298" t="s">
        <v>688</v>
      </c>
      <c r="D167" s="298"/>
      <c r="E167" s="298"/>
      <c r="F167" s="299" t="s">
        <v>689</v>
      </c>
      <c r="G167" s="340"/>
      <c r="H167" s="341"/>
      <c r="I167" s="341"/>
      <c r="J167" s="298" t="s">
        <v>690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694</v>
      </c>
      <c r="D169" s="281"/>
      <c r="E169" s="281"/>
      <c r="F169" s="304" t="s">
        <v>691</v>
      </c>
      <c r="G169" s="281"/>
      <c r="H169" s="281" t="s">
        <v>731</v>
      </c>
      <c r="I169" s="281" t="s">
        <v>693</v>
      </c>
      <c r="J169" s="281">
        <v>120</v>
      </c>
      <c r="K169" s="329"/>
    </row>
    <row r="170" s="1" customFormat="1" ht="15" customHeight="1">
      <c r="B170" s="306"/>
      <c r="C170" s="281" t="s">
        <v>740</v>
      </c>
      <c r="D170" s="281"/>
      <c r="E170" s="281"/>
      <c r="F170" s="304" t="s">
        <v>691</v>
      </c>
      <c r="G170" s="281"/>
      <c r="H170" s="281" t="s">
        <v>741</v>
      </c>
      <c r="I170" s="281" t="s">
        <v>693</v>
      </c>
      <c r="J170" s="281" t="s">
        <v>742</v>
      </c>
      <c r="K170" s="329"/>
    </row>
    <row r="171" s="1" customFormat="1" ht="15" customHeight="1">
      <c r="B171" s="306"/>
      <c r="C171" s="281" t="s">
        <v>639</v>
      </c>
      <c r="D171" s="281"/>
      <c r="E171" s="281"/>
      <c r="F171" s="304" t="s">
        <v>691</v>
      </c>
      <c r="G171" s="281"/>
      <c r="H171" s="281" t="s">
        <v>758</v>
      </c>
      <c r="I171" s="281" t="s">
        <v>693</v>
      </c>
      <c r="J171" s="281" t="s">
        <v>742</v>
      </c>
      <c r="K171" s="329"/>
    </row>
    <row r="172" s="1" customFormat="1" ht="15" customHeight="1">
      <c r="B172" s="306"/>
      <c r="C172" s="281" t="s">
        <v>696</v>
      </c>
      <c r="D172" s="281"/>
      <c r="E172" s="281"/>
      <c r="F172" s="304" t="s">
        <v>697</v>
      </c>
      <c r="G172" s="281"/>
      <c r="H172" s="281" t="s">
        <v>758</v>
      </c>
      <c r="I172" s="281" t="s">
        <v>693</v>
      </c>
      <c r="J172" s="281">
        <v>50</v>
      </c>
      <c r="K172" s="329"/>
    </row>
    <row r="173" s="1" customFormat="1" ht="15" customHeight="1">
      <c r="B173" s="306"/>
      <c r="C173" s="281" t="s">
        <v>699</v>
      </c>
      <c r="D173" s="281"/>
      <c r="E173" s="281"/>
      <c r="F173" s="304" t="s">
        <v>691</v>
      </c>
      <c r="G173" s="281"/>
      <c r="H173" s="281" t="s">
        <v>758</v>
      </c>
      <c r="I173" s="281" t="s">
        <v>701</v>
      </c>
      <c r="J173" s="281"/>
      <c r="K173" s="329"/>
    </row>
    <row r="174" s="1" customFormat="1" ht="15" customHeight="1">
      <c r="B174" s="306"/>
      <c r="C174" s="281" t="s">
        <v>710</v>
      </c>
      <c r="D174" s="281"/>
      <c r="E174" s="281"/>
      <c r="F174" s="304" t="s">
        <v>697</v>
      </c>
      <c r="G174" s="281"/>
      <c r="H174" s="281" t="s">
        <v>758</v>
      </c>
      <c r="I174" s="281" t="s">
        <v>693</v>
      </c>
      <c r="J174" s="281">
        <v>50</v>
      </c>
      <c r="K174" s="329"/>
    </row>
    <row r="175" s="1" customFormat="1" ht="15" customHeight="1">
      <c r="B175" s="306"/>
      <c r="C175" s="281" t="s">
        <v>718</v>
      </c>
      <c r="D175" s="281"/>
      <c r="E175" s="281"/>
      <c r="F175" s="304" t="s">
        <v>697</v>
      </c>
      <c r="G175" s="281"/>
      <c r="H175" s="281" t="s">
        <v>758</v>
      </c>
      <c r="I175" s="281" t="s">
        <v>693</v>
      </c>
      <c r="J175" s="281">
        <v>50</v>
      </c>
      <c r="K175" s="329"/>
    </row>
    <row r="176" s="1" customFormat="1" ht="15" customHeight="1">
      <c r="B176" s="306"/>
      <c r="C176" s="281" t="s">
        <v>716</v>
      </c>
      <c r="D176" s="281"/>
      <c r="E176" s="281"/>
      <c r="F176" s="304" t="s">
        <v>697</v>
      </c>
      <c r="G176" s="281"/>
      <c r="H176" s="281" t="s">
        <v>758</v>
      </c>
      <c r="I176" s="281" t="s">
        <v>693</v>
      </c>
      <c r="J176" s="281">
        <v>50</v>
      </c>
      <c r="K176" s="329"/>
    </row>
    <row r="177" s="1" customFormat="1" ht="15" customHeight="1">
      <c r="B177" s="306"/>
      <c r="C177" s="281" t="s">
        <v>105</v>
      </c>
      <c r="D177" s="281"/>
      <c r="E177" s="281"/>
      <c r="F177" s="304" t="s">
        <v>691</v>
      </c>
      <c r="G177" s="281"/>
      <c r="H177" s="281" t="s">
        <v>759</v>
      </c>
      <c r="I177" s="281" t="s">
        <v>760</v>
      </c>
      <c r="J177" s="281"/>
      <c r="K177" s="329"/>
    </row>
    <row r="178" s="1" customFormat="1" ht="15" customHeight="1">
      <c r="B178" s="306"/>
      <c r="C178" s="281" t="s">
        <v>57</v>
      </c>
      <c r="D178" s="281"/>
      <c r="E178" s="281"/>
      <c r="F178" s="304" t="s">
        <v>691</v>
      </c>
      <c r="G178" s="281"/>
      <c r="H178" s="281" t="s">
        <v>761</v>
      </c>
      <c r="I178" s="281" t="s">
        <v>762</v>
      </c>
      <c r="J178" s="281">
        <v>1</v>
      </c>
      <c r="K178" s="329"/>
    </row>
    <row r="179" s="1" customFormat="1" ht="15" customHeight="1">
      <c r="B179" s="306"/>
      <c r="C179" s="281" t="s">
        <v>53</v>
      </c>
      <c r="D179" s="281"/>
      <c r="E179" s="281"/>
      <c r="F179" s="304" t="s">
        <v>691</v>
      </c>
      <c r="G179" s="281"/>
      <c r="H179" s="281" t="s">
        <v>763</v>
      </c>
      <c r="I179" s="281" t="s">
        <v>693</v>
      </c>
      <c r="J179" s="281">
        <v>20</v>
      </c>
      <c r="K179" s="329"/>
    </row>
    <row r="180" s="1" customFormat="1" ht="15" customHeight="1">
      <c r="B180" s="306"/>
      <c r="C180" s="281" t="s">
        <v>54</v>
      </c>
      <c r="D180" s="281"/>
      <c r="E180" s="281"/>
      <c r="F180" s="304" t="s">
        <v>691</v>
      </c>
      <c r="G180" s="281"/>
      <c r="H180" s="281" t="s">
        <v>764</v>
      </c>
      <c r="I180" s="281" t="s">
        <v>693</v>
      </c>
      <c r="J180" s="281">
        <v>255</v>
      </c>
      <c r="K180" s="329"/>
    </row>
    <row r="181" s="1" customFormat="1" ht="15" customHeight="1">
      <c r="B181" s="306"/>
      <c r="C181" s="281" t="s">
        <v>106</v>
      </c>
      <c r="D181" s="281"/>
      <c r="E181" s="281"/>
      <c r="F181" s="304" t="s">
        <v>691</v>
      </c>
      <c r="G181" s="281"/>
      <c r="H181" s="281" t="s">
        <v>655</v>
      </c>
      <c r="I181" s="281" t="s">
        <v>693</v>
      </c>
      <c r="J181" s="281">
        <v>10</v>
      </c>
      <c r="K181" s="329"/>
    </row>
    <row r="182" s="1" customFormat="1" ht="15" customHeight="1">
      <c r="B182" s="306"/>
      <c r="C182" s="281" t="s">
        <v>107</v>
      </c>
      <c r="D182" s="281"/>
      <c r="E182" s="281"/>
      <c r="F182" s="304" t="s">
        <v>691</v>
      </c>
      <c r="G182" s="281"/>
      <c r="H182" s="281" t="s">
        <v>765</v>
      </c>
      <c r="I182" s="281" t="s">
        <v>726</v>
      </c>
      <c r="J182" s="281"/>
      <c r="K182" s="329"/>
    </row>
    <row r="183" s="1" customFormat="1" ht="15" customHeight="1">
      <c r="B183" s="306"/>
      <c r="C183" s="281" t="s">
        <v>766</v>
      </c>
      <c r="D183" s="281"/>
      <c r="E183" s="281"/>
      <c r="F183" s="304" t="s">
        <v>691</v>
      </c>
      <c r="G183" s="281"/>
      <c r="H183" s="281" t="s">
        <v>767</v>
      </c>
      <c r="I183" s="281" t="s">
        <v>726</v>
      </c>
      <c r="J183" s="281"/>
      <c r="K183" s="329"/>
    </row>
    <row r="184" s="1" customFormat="1" ht="15" customHeight="1">
      <c r="B184" s="306"/>
      <c r="C184" s="281" t="s">
        <v>755</v>
      </c>
      <c r="D184" s="281"/>
      <c r="E184" s="281"/>
      <c r="F184" s="304" t="s">
        <v>691</v>
      </c>
      <c r="G184" s="281"/>
      <c r="H184" s="281" t="s">
        <v>768</v>
      </c>
      <c r="I184" s="281" t="s">
        <v>726</v>
      </c>
      <c r="J184" s="281"/>
      <c r="K184" s="329"/>
    </row>
    <row r="185" s="1" customFormat="1" ht="15" customHeight="1">
      <c r="B185" s="306"/>
      <c r="C185" s="281" t="s">
        <v>109</v>
      </c>
      <c r="D185" s="281"/>
      <c r="E185" s="281"/>
      <c r="F185" s="304" t="s">
        <v>697</v>
      </c>
      <c r="G185" s="281"/>
      <c r="H185" s="281" t="s">
        <v>769</v>
      </c>
      <c r="I185" s="281" t="s">
        <v>693</v>
      </c>
      <c r="J185" s="281">
        <v>50</v>
      </c>
      <c r="K185" s="329"/>
    </row>
    <row r="186" s="1" customFormat="1" ht="15" customHeight="1">
      <c r="B186" s="306"/>
      <c r="C186" s="281" t="s">
        <v>770</v>
      </c>
      <c r="D186" s="281"/>
      <c r="E186" s="281"/>
      <c r="F186" s="304" t="s">
        <v>697</v>
      </c>
      <c r="G186" s="281"/>
      <c r="H186" s="281" t="s">
        <v>771</v>
      </c>
      <c r="I186" s="281" t="s">
        <v>772</v>
      </c>
      <c r="J186" s="281"/>
      <c r="K186" s="329"/>
    </row>
    <row r="187" s="1" customFormat="1" ht="15" customHeight="1">
      <c r="B187" s="306"/>
      <c r="C187" s="281" t="s">
        <v>773</v>
      </c>
      <c r="D187" s="281"/>
      <c r="E187" s="281"/>
      <c r="F187" s="304" t="s">
        <v>697</v>
      </c>
      <c r="G187" s="281"/>
      <c r="H187" s="281" t="s">
        <v>774</v>
      </c>
      <c r="I187" s="281" t="s">
        <v>772</v>
      </c>
      <c r="J187" s="281"/>
      <c r="K187" s="329"/>
    </row>
    <row r="188" s="1" customFormat="1" ht="15" customHeight="1">
      <c r="B188" s="306"/>
      <c r="C188" s="281" t="s">
        <v>775</v>
      </c>
      <c r="D188" s="281"/>
      <c r="E188" s="281"/>
      <c r="F188" s="304" t="s">
        <v>697</v>
      </c>
      <c r="G188" s="281"/>
      <c r="H188" s="281" t="s">
        <v>776</v>
      </c>
      <c r="I188" s="281" t="s">
        <v>772</v>
      </c>
      <c r="J188" s="281"/>
      <c r="K188" s="329"/>
    </row>
    <row r="189" s="1" customFormat="1" ht="15" customHeight="1">
      <c r="B189" s="306"/>
      <c r="C189" s="342" t="s">
        <v>777</v>
      </c>
      <c r="D189" s="281"/>
      <c r="E189" s="281"/>
      <c r="F189" s="304" t="s">
        <v>697</v>
      </c>
      <c r="G189" s="281"/>
      <c r="H189" s="281" t="s">
        <v>778</v>
      </c>
      <c r="I189" s="281" t="s">
        <v>779</v>
      </c>
      <c r="J189" s="343" t="s">
        <v>780</v>
      </c>
      <c r="K189" s="329"/>
    </row>
    <row r="190" s="1" customFormat="1" ht="15" customHeight="1">
      <c r="B190" s="306"/>
      <c r="C190" s="342" t="s">
        <v>42</v>
      </c>
      <c r="D190" s="281"/>
      <c r="E190" s="281"/>
      <c r="F190" s="304" t="s">
        <v>691</v>
      </c>
      <c r="G190" s="281"/>
      <c r="H190" s="278" t="s">
        <v>781</v>
      </c>
      <c r="I190" s="281" t="s">
        <v>782</v>
      </c>
      <c r="J190" s="281"/>
      <c r="K190" s="329"/>
    </row>
    <row r="191" s="1" customFormat="1" ht="15" customHeight="1">
      <c r="B191" s="306"/>
      <c r="C191" s="342" t="s">
        <v>783</v>
      </c>
      <c r="D191" s="281"/>
      <c r="E191" s="281"/>
      <c r="F191" s="304" t="s">
        <v>691</v>
      </c>
      <c r="G191" s="281"/>
      <c r="H191" s="281" t="s">
        <v>784</v>
      </c>
      <c r="I191" s="281" t="s">
        <v>726</v>
      </c>
      <c r="J191" s="281"/>
      <c r="K191" s="329"/>
    </row>
    <row r="192" s="1" customFormat="1" ht="15" customHeight="1">
      <c r="B192" s="306"/>
      <c r="C192" s="342" t="s">
        <v>785</v>
      </c>
      <c r="D192" s="281"/>
      <c r="E192" s="281"/>
      <c r="F192" s="304" t="s">
        <v>691</v>
      </c>
      <c r="G192" s="281"/>
      <c r="H192" s="281" t="s">
        <v>786</v>
      </c>
      <c r="I192" s="281" t="s">
        <v>726</v>
      </c>
      <c r="J192" s="281"/>
      <c r="K192" s="329"/>
    </row>
    <row r="193" s="1" customFormat="1" ht="15" customHeight="1">
      <c r="B193" s="306"/>
      <c r="C193" s="342" t="s">
        <v>787</v>
      </c>
      <c r="D193" s="281"/>
      <c r="E193" s="281"/>
      <c r="F193" s="304" t="s">
        <v>697</v>
      </c>
      <c r="G193" s="281"/>
      <c r="H193" s="281" t="s">
        <v>788</v>
      </c>
      <c r="I193" s="281" t="s">
        <v>726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789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790</v>
      </c>
      <c r="D200" s="345"/>
      <c r="E200" s="345"/>
      <c r="F200" s="345" t="s">
        <v>791</v>
      </c>
      <c r="G200" s="346"/>
      <c r="H200" s="345" t="s">
        <v>792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782</v>
      </c>
      <c r="D202" s="281"/>
      <c r="E202" s="281"/>
      <c r="F202" s="304" t="s">
        <v>43</v>
      </c>
      <c r="G202" s="281"/>
      <c r="H202" s="281" t="s">
        <v>793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44</v>
      </c>
      <c r="G203" s="281"/>
      <c r="H203" s="281" t="s">
        <v>794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47</v>
      </c>
      <c r="G204" s="281"/>
      <c r="H204" s="281" t="s">
        <v>795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45</v>
      </c>
      <c r="G205" s="281"/>
      <c r="H205" s="281" t="s">
        <v>796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46</v>
      </c>
      <c r="G206" s="281"/>
      <c r="H206" s="281" t="s">
        <v>797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738</v>
      </c>
      <c r="D208" s="281"/>
      <c r="E208" s="281"/>
      <c r="F208" s="304" t="s">
        <v>79</v>
      </c>
      <c r="G208" s="281"/>
      <c r="H208" s="281" t="s">
        <v>798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633</v>
      </c>
      <c r="G209" s="281"/>
      <c r="H209" s="281" t="s">
        <v>634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631</v>
      </c>
      <c r="G210" s="281"/>
      <c r="H210" s="281" t="s">
        <v>799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635</v>
      </c>
      <c r="G211" s="342"/>
      <c r="H211" s="333" t="s">
        <v>636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637</v>
      </c>
      <c r="G212" s="342"/>
      <c r="H212" s="333" t="s">
        <v>800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762</v>
      </c>
      <c r="D214" s="281"/>
      <c r="E214" s="281"/>
      <c r="F214" s="304">
        <v>1</v>
      </c>
      <c r="G214" s="342"/>
      <c r="H214" s="333" t="s">
        <v>801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802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803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804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DESKTOP-5G5LTV8\Lukáš</dc:creator>
  <cp:lastModifiedBy>DESKTOP-5G5LTV8\Lukáš</cp:lastModifiedBy>
  <dcterms:created xsi:type="dcterms:W3CDTF">2023-03-20T11:56:11Z</dcterms:created>
  <dcterms:modified xsi:type="dcterms:W3CDTF">2023-03-20T11:56:13Z</dcterms:modified>
</cp:coreProperties>
</file>